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gistic group\2565\Q1\FS\เตรียมออกงบ\"/>
    </mc:Choice>
  </mc:AlternateContent>
  <xr:revisionPtr revIDLastSave="0" documentId="13_ncr:1_{BA7D6D97-FA5A-4C5A-89A1-A90A351DB416}" xr6:coauthVersionLast="47" xr6:coauthVersionMax="47" xr10:uidLastSave="{00000000-0000-0000-0000-000000000000}"/>
  <bookViews>
    <workbookView xWindow="-110" yWindow="-110" windowWidth="19420" windowHeight="10300" xr2:uid="{7678CC59-237E-4A21-9C0E-406B3C6CA3FA}"/>
  </bookViews>
  <sheets>
    <sheet name="BS" sheetId="1" r:id="rId1"/>
    <sheet name="SE Conso" sheetId="2" r:id="rId2"/>
    <sheet name="SE" sheetId="3" r:id="rId3"/>
    <sheet name="PL" sheetId="4" r:id="rId4"/>
    <sheet name="OCI" sheetId="6" r:id="rId5"/>
    <sheet name="CF" sheetId="5" r:id="rId6"/>
  </sheets>
  <definedNames>
    <definedName name="_xlnm.Print_Area" localSheetId="0">BS!$A$1:$M$98</definedName>
    <definedName name="_xlnm.Print_Area" localSheetId="5">CF!$A$1:$L$173</definedName>
    <definedName name="_xlnm.Print_Area" localSheetId="2">SE!$A$1:$R$32</definedName>
    <definedName name="_xlnm.Print_Area" localSheetId="1">'SE Conso'!$A$1:$T$37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9" i="1" l="1"/>
  <c r="F74" i="1" l="1"/>
  <c r="F37" i="5" l="1"/>
  <c r="F12" i="5"/>
  <c r="F88" i="1" l="1"/>
  <c r="D20" i="6" l="1"/>
  <c r="D19" i="6"/>
  <c r="R26" i="2"/>
  <c r="J37" i="5"/>
  <c r="T26" i="2" l="1"/>
  <c r="F68" i="1" l="1"/>
  <c r="P16" i="2" l="1"/>
  <c r="P15" i="2"/>
  <c r="E33" i="4" l="1"/>
  <c r="K37" i="1"/>
  <c r="K24" i="1" l="1"/>
  <c r="H88" i="1" l="1"/>
  <c r="F175" i="5"/>
  <c r="J21" i="6" l="1"/>
  <c r="H21" i="6"/>
  <c r="F21" i="6"/>
  <c r="D21" i="6"/>
  <c r="J15" i="6"/>
  <c r="J16" i="6" s="1"/>
  <c r="H15" i="6"/>
  <c r="H16" i="6" s="1"/>
  <c r="F15" i="6"/>
  <c r="F16" i="6" s="1"/>
  <c r="D15" i="6"/>
  <c r="D16" i="6" s="1"/>
  <c r="F24" i="1"/>
  <c r="G99" i="1"/>
  <c r="I99" i="1"/>
  <c r="J99" i="1"/>
  <c r="L99" i="1"/>
  <c r="I174" i="5"/>
  <c r="L97" i="5"/>
  <c r="J97" i="5"/>
  <c r="H97" i="5"/>
  <c r="F97" i="5"/>
  <c r="L88" i="5"/>
  <c r="J88" i="5"/>
  <c r="H88" i="5"/>
  <c r="F88" i="5"/>
  <c r="K33" i="4"/>
  <c r="I33" i="4"/>
  <c r="G33" i="4"/>
  <c r="K23" i="4"/>
  <c r="I23" i="4"/>
  <c r="G23" i="4"/>
  <c r="E23" i="4"/>
  <c r="K15" i="4"/>
  <c r="I15" i="4"/>
  <c r="G15" i="4"/>
  <c r="E15" i="4"/>
  <c r="R24" i="3"/>
  <c r="P24" i="3"/>
  <c r="N24" i="3"/>
  <c r="L24" i="3"/>
  <c r="J24" i="3"/>
  <c r="H24" i="3"/>
  <c r="F24" i="3"/>
  <c r="D24" i="3"/>
  <c r="R18" i="3"/>
  <c r="L18" i="3"/>
  <c r="J18" i="3"/>
  <c r="H18" i="3"/>
  <c r="F18" i="3"/>
  <c r="D18" i="3"/>
  <c r="L26" i="2"/>
  <c r="P26" i="2"/>
  <c r="N26" i="2"/>
  <c r="J26" i="2"/>
  <c r="H26" i="2"/>
  <c r="F26" i="2"/>
  <c r="D26" i="2"/>
  <c r="T17" i="2"/>
  <c r="R17" i="2"/>
  <c r="L17" i="2"/>
  <c r="J17" i="2"/>
  <c r="H17" i="2"/>
  <c r="F17" i="2"/>
  <c r="D17" i="2"/>
  <c r="M88" i="1"/>
  <c r="K88" i="1"/>
  <c r="M76" i="1"/>
  <c r="K76" i="1"/>
  <c r="H76" i="1"/>
  <c r="F76" i="1"/>
  <c r="M69" i="1"/>
  <c r="K69" i="1"/>
  <c r="H69" i="1"/>
  <c r="F69" i="1"/>
  <c r="F39" i="1"/>
  <c r="M39" i="1"/>
  <c r="K39" i="1"/>
  <c r="H39" i="1"/>
  <c r="M24" i="1"/>
  <c r="J175" i="5"/>
  <c r="H24" i="1"/>
  <c r="E26" i="4" l="1"/>
  <c r="E28" i="4" s="1"/>
  <c r="K26" i="4"/>
  <c r="I26" i="4"/>
  <c r="I28" i="4" s="1"/>
  <c r="J10" i="5" s="1"/>
  <c r="F10" i="5"/>
  <c r="F29" i="5" s="1"/>
  <c r="F38" i="5" s="1"/>
  <c r="F43" i="5" s="1"/>
  <c r="G26" i="4"/>
  <c r="G28" i="4" s="1"/>
  <c r="H10" i="5" s="1"/>
  <c r="K28" i="4"/>
  <c r="L10" i="5" s="1"/>
  <c r="L29" i="5" s="1"/>
  <c r="L38" i="5" s="1"/>
  <c r="L43" i="5" s="1"/>
  <c r="L99" i="5" s="1"/>
  <c r="L103" i="5" s="1"/>
  <c r="L174" i="5" s="1"/>
  <c r="M40" i="1"/>
  <c r="K77" i="1"/>
  <c r="K89" i="1" s="1"/>
  <c r="M77" i="1"/>
  <c r="M89" i="1" s="1"/>
  <c r="F77" i="1"/>
  <c r="F89" i="1" s="1"/>
  <c r="H40" i="1"/>
  <c r="H77" i="1"/>
  <c r="H89" i="1" s="1"/>
  <c r="F40" i="1"/>
  <c r="K40" i="1"/>
  <c r="J29" i="5" l="1"/>
  <c r="J38" i="5" s="1"/>
  <c r="J43" i="5" s="1"/>
  <c r="J99" i="5" s="1"/>
  <c r="J103" i="5" s="1"/>
  <c r="J174" i="5" s="1"/>
  <c r="H29" i="5"/>
  <c r="H38" i="5" s="1"/>
  <c r="H43" i="5" s="1"/>
  <c r="H99" i="5" s="1"/>
  <c r="H103" i="5" s="1"/>
  <c r="H174" i="5" s="1"/>
  <c r="M99" i="1"/>
  <c r="F99" i="5"/>
  <c r="F103" i="5" s="1"/>
  <c r="F174" i="5" s="1"/>
  <c r="K99" i="1"/>
  <c r="H99" i="1"/>
</calcChain>
</file>

<file path=xl/sharedStrings.xml><?xml version="1.0" encoding="utf-8"?>
<sst xmlns="http://schemas.openxmlformats.org/spreadsheetml/2006/main" count="375" uniqueCount="221">
  <si>
    <t>บริษัท บี จิสติกส์ จำกัด (มหาชน) และบริษัทย่อย</t>
  </si>
  <si>
    <t>งบแสดงฐานะการเงิน</t>
  </si>
  <si>
    <t>พันบาท</t>
  </si>
  <si>
    <t>งบการเงินรวม</t>
  </si>
  <si>
    <t>งบการเงินเฉพาะกิจการ</t>
  </si>
  <si>
    <t>ณ วันที่</t>
  </si>
  <si>
    <t xml:space="preserve">หมายเหตุ </t>
  </si>
  <si>
    <t>31 ธันวาคม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</si>
  <si>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</si>
  <si>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</si>
  <si>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</si>
  <si>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 - สุทธิ</t>
  </si>
  <si>
    <t xml:space="preserve">    -   กิจการที่เกี่ยวข้องกัน</t>
  </si>
  <si>
    <t xml:space="preserve">    -   กิจการอื่น</t>
  </si>
  <si>
    <t>เงินให้กู้ยืมระยะสั้นและดอกเบี้ยค้างรับแก่บริษัทย่อย</t>
  </si>
  <si>
    <t>เงินให้กู้ยืมระยะสั้นและดอกเบี้ยค้างรับแก่บริษัทร่วม</t>
  </si>
  <si>
    <t>สินทรัพย์ภาษีเงินได้ของปีปัจจุบัน</t>
  </si>
  <si>
    <t>สินทรัพย์ทางการเงินหมุนเวียนอื่น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</si>
  <si>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</si>
  <si>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</si>
  <si>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</si>
  <si>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สินทรัพย์ทางการเงินไม่หมุนเวียนอื่น</t>
  </si>
  <si>
    <t>เงินฝากธนาคารติดภาระค้ำประกัน</t>
  </si>
  <si>
    <t>เงินลงทุนในบริษัทย่อย</t>
  </si>
  <si>
    <t>เงินลงทุนในบริษัทร่วม</t>
  </si>
  <si>
    <t>เงินให้กู้ยืมระยะยาวและดอกเบี้ยค้างรับแก่บริษัทร่วม</t>
  </si>
  <si>
    <t>อสังหาริมทรัพย์เพื่อการลงทุน</t>
  </si>
  <si>
    <t xml:space="preserve">ที่ดิน อาคารและอุปกรณ์ - สุทธิ </t>
  </si>
  <si>
    <t>สินทรัพย์สิทธิการใช้ - สุทธิ</t>
  </si>
  <si>
    <t>สินทรัพย์ไม่มีตัวตน - สุทธิ</t>
  </si>
  <si>
    <t>ค่าความนิยม</t>
  </si>
  <si>
    <t>สินทรัพย์ไม่หมุนเวียนอื่น</t>
  </si>
  <si>
    <t>สินทรัพย์ภาษีเงินได้รอตัดบัญชี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</si>
  <si>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</si>
  <si>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</si>
  <si>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</si>
  <si>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</si>
  <si>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เจ้าหนี้การค้าและเจ้าหนี้หมุนเวียนอื่น</t>
  </si>
  <si>
    <t>ส่วนของหนี้สินตามสัญญาเช่าที่ถึงกำหนดชำระภายในหนึ่งปี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</si>
  <si>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</si>
  <si>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</si>
  <si>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</si>
  <si>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หนี้สินตามสัญญาเช่า - สุทธิ</t>
  </si>
  <si>
    <t>ประมาณการหนี้สินไม่หมุนเวียนสำหรับผลประโยชน์พนักงาน</t>
  </si>
  <si>
    <t>หนี้สินไม่หมุนเวียนอื่น</t>
  </si>
  <si>
    <t>หนี้สินภาษีเงินได้รอตัดบัญชี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</si>
  <si>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</si>
  <si>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</si>
  <si>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</si>
  <si>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</si>
  <si>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 </t>
  </si>
  <si>
    <t>ส่วนเกิน (ส่วนต่ำ) มูลค่าหุ้น</t>
  </si>
  <si>
    <t>กำไร (ขาดทุน) สะสม</t>
  </si>
  <si>
    <t xml:space="preserve">   ขาดทุนสะสม</t>
  </si>
  <si>
    <t>องค์ประกอบอื่นของส่วนของผู้ถือหุ้น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</si>
  <si>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</si>
  <si>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</si>
  <si>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</si>
  <si>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งบแสดงการเปลี่ยนแปลงส่วนของผู้ถือหุ้น</t>
  </si>
  <si>
    <t>(หน่วย : พันบาท)</t>
  </si>
  <si>
    <t>ผลกำไร (ขาดทุน)</t>
  </si>
  <si>
    <t>รวม</t>
  </si>
  <si>
    <t>จากการวัดมูลค่าใหม่ของ</t>
  </si>
  <si>
    <t>ผลต่างจากการเปลี่ยนแปลง</t>
  </si>
  <si>
    <t>องค์ประกอบ</t>
  </si>
  <si>
    <t>ส่วนได้เสีย</t>
  </si>
  <si>
    <t>ทุนที่ออก</t>
  </si>
  <si>
    <t>ส่วนเกิน (ส่วนต่ำ)</t>
  </si>
  <si>
    <t>ทุนสำรอง</t>
  </si>
  <si>
    <t>ผลประโยชน์พนักงาน</t>
  </si>
  <si>
    <t>ในมูลค่ายุติธรรมของ</t>
  </si>
  <si>
    <t>อื่นของส่วน</t>
  </si>
  <si>
    <t>ที่ไม่มีอำนาจ</t>
  </si>
  <si>
    <t>รวมส่วนของ</t>
  </si>
  <si>
    <t>และชำระแล้ว</t>
  </si>
  <si>
    <t>มูลค่าหุ้นสามัญ</t>
  </si>
  <si>
    <t xml:space="preserve">ตามกฎหมาย </t>
  </si>
  <si>
    <t>ขาดทุนสะสม</t>
  </si>
  <si>
    <t>ที่กำหนดไว้</t>
  </si>
  <si>
    <t>เงินลงทุนเผื่อขาย</t>
  </si>
  <si>
    <t>ของผู้ถือหุ้น</t>
  </si>
  <si>
    <t>ควบคุม</t>
  </si>
  <si>
    <t>ผู้ถือหุ้น</t>
  </si>
  <si>
    <t>โอนไปกำไร(ขาดทุน)สะสม</t>
  </si>
  <si>
    <t>ยอดคงเหลือ ณ วันที่ 1 มกราคม 2564</t>
  </si>
  <si>
    <t>เพิ่มทุน</t>
  </si>
  <si>
    <t>ปรับปรุง/แก้ไขข้อผิดพลาด</t>
  </si>
  <si>
    <t>การเปลี่ยนแปลงในส่วนได้เสียในบริษัทย่อย</t>
  </si>
  <si>
    <t>- การได้มาซึ่งส่วนได้เสียที่ไม่มีอำนาจควบคุม    จากการซื้อบริษัทย่อยใหม่</t>
  </si>
  <si>
    <t>3</t>
  </si>
  <si>
    <t>ผลกำไร (ขาดทุน) จาก</t>
  </si>
  <si>
    <t>การวัดมูลค่าใหม่ของ</t>
  </si>
  <si>
    <t>4</t>
  </si>
  <si>
    <t>งบกำไรขาดทุนเบ็ดเสร็จ</t>
  </si>
  <si>
    <t xml:space="preserve">รายได้ </t>
  </si>
  <si>
    <t>รายได้จากการให้บริการ</t>
  </si>
  <si>
    <t>รายได้ดอกเบี้ย</t>
  </si>
  <si>
    <t>กำไรจากการขายทรัพย์สินถาวรและสิทธิการเช่าท่าเทียบเรือ</t>
  </si>
  <si>
    <t>รายได้อื่น</t>
  </si>
  <si>
    <t>รวมรายได้</t>
  </si>
  <si>
    <t xml:space="preserve">ค่าใช้จ่าย </t>
  </si>
  <si>
    <t>ต้นทุนการให้บริการ</t>
  </si>
  <si>
    <t>ค่าใช้จ่ายในการขาย</t>
  </si>
  <si>
    <t xml:space="preserve">ค่าใช้จ่ายในการบริหาร </t>
  </si>
  <si>
    <t>หนี้สงสัยจะสูญ</t>
  </si>
  <si>
    <t>ต้นทุนทางการเงิน</t>
  </si>
  <si>
    <t>รวมค่าใช้จ่าย</t>
  </si>
  <si>
    <t>ส่วนแบ่งกำไร (ขาดทุน) จากเงินลงทุนในบริษัทร่วม</t>
  </si>
  <si>
    <t>กำไร(ขาดทุน) ก่อนภาษีเงินได้</t>
  </si>
  <si>
    <t>(ค่าใช้จ่าย) รายได้ภาษีเงินได้</t>
  </si>
  <si>
    <t>กำไร(ขาดทุน) สำหรับงวด</t>
  </si>
  <si>
    <t>การแบ่งปัน กำไร(ขาดทุน)</t>
  </si>
  <si>
    <t>ส่วนที่เป็นของบริษัทใหญ่</t>
  </si>
  <si>
    <t>ส่วนที่เป็นของส่วนได้เสียที่ไม่มีอำนาจควบคุม</t>
  </si>
  <si>
    <t>5</t>
  </si>
  <si>
    <t>กำไร (ขาดทุน) เบ็ดเสร็จอื่น</t>
  </si>
  <si>
    <t xml:space="preserve">     กำไร(ขาดทุน)จากการวัดมูลค่าสินทรัพย์ทางการเงิน</t>
  </si>
  <si>
    <t xml:space="preserve">          -ผลประโยชน์พนักงานที่กำหนดไว้</t>
  </si>
  <si>
    <t>กำไร (ขาดทุน) เบ็ดเสร็จอื่นสำหรับงวด</t>
  </si>
  <si>
    <t>กำไร(ขาดทุน) เบ็ดเสร็จรวมสำหรับงวด</t>
  </si>
  <si>
    <t>การแบ่งปันกำไร (ขาดทุน) เบ็ดเสร็จรวม</t>
  </si>
  <si>
    <t>กำไร(ขาดทุน)ต่อหุ้นขั้นพื้นฐาน</t>
  </si>
  <si>
    <t xml:space="preserve">     กำไร(ขาดทุน) ต่อหุ้น (บาท)</t>
  </si>
  <si>
    <t xml:space="preserve">     จำนวนหุ้นสามัญถัวเฉลี่ยถ่วงน้ำหนัก (หุ้น)</t>
  </si>
  <si>
    <t>6</t>
  </si>
  <si>
    <t>งบกระแสเงินสด</t>
  </si>
  <si>
    <t>กระแสเงินสดจากกิจกรรมดำเนินงาน</t>
  </si>
  <si>
    <t>รายการปรับกระทบรายการกำไร(ขาดทุน)ก่อนภาษีเงินได้</t>
  </si>
  <si>
    <t>ค่าเสื่อมราคาและค่าใช้จ่ายตัดบัญชี</t>
  </si>
  <si>
    <t>ตัดจำหน่ายสินทรัพย์สิทธิการใช้</t>
  </si>
  <si>
    <t>หนี้สงสัยจะสูญ(กลับรายการ)</t>
  </si>
  <si>
    <t>ค่าใช้จ่ายผลประโยชน์พนักงาน</t>
  </si>
  <si>
    <t>(กำไร)ขาดทุนจากอัตราแลกเปลี่ยนที่ยังไม่เกิดขึ้น</t>
  </si>
  <si>
    <t>ขาดทุนขากการขายทรัพย์สินถาวร</t>
  </si>
  <si>
    <t>(กำไร)จากการจำหน่ายสินทรัพย์ทางการเงินหมุนเวียน</t>
  </si>
  <si>
    <t>ขาดทุนจากการเลิกใช้สินทรัพย์ไม่มีตัวตน</t>
  </si>
  <si>
    <t>ขาดทุนจากการด้อยค่าที่รับรู้ในกำไรหรือขาดทุน</t>
  </si>
  <si>
    <t>ส่วนแบ่งกำไรในบริษัทร่วม</t>
  </si>
  <si>
    <t>ส่วนแบ่ง(กำไร)ขาดทุนในบริษัทอื่น</t>
  </si>
  <si>
    <t>ดอกเบี้ยรับ</t>
  </si>
  <si>
    <t>ดอกเบี้ยจ่าย</t>
  </si>
  <si>
    <t>ภาษีเงินได้</t>
  </si>
  <si>
    <t>กำไร(ขาดทุน)จากการดำเนินงานก่อนการเปลี่ยนแปลงในสินทรัพย์</t>
  </si>
  <si>
    <t xml:space="preserve">    และหนี้สินดำเนินงาน</t>
  </si>
  <si>
    <t>สินทรัพย์ดำเนินงาน(เพิ่มขึ้น)ลดลง</t>
  </si>
  <si>
    <t>ลูกหนี้การค้าและลูกหนี้อื่นหมุนเวียนลดลง</t>
  </si>
  <si>
    <t>สินทรัพย์หมุนเวียนอื่น(เพิ่มขึ้น)ลดลง</t>
  </si>
  <si>
    <t>สินทรัพย์ไม่หมุนเวียนอื่น(เพิ่มขึ้น)ลดลง</t>
  </si>
  <si>
    <t>เจ้าหนี้การค้าและเจ้าหนี้อื่นหมุนเวียน(ลดลง)</t>
  </si>
  <si>
    <t>หนี้สินหมุนเวียนอื่นเพิ่มขึ้น</t>
  </si>
  <si>
    <t>หนี้สินไม่หมุนเวียนอื่นเพิ่มขึ้น</t>
  </si>
  <si>
    <t>กระแสเงินสดสุทธิได้มาจากการดำเนินงาน</t>
  </si>
  <si>
    <t>ภาษีเงินได้รับคืน</t>
  </si>
  <si>
    <t>เงินสดจ่ายผลประโยชน์พนักงาน</t>
  </si>
  <si>
    <t>เงินสดสุทธิได้มาจากกิจกรรมดำเนินงาน</t>
  </si>
  <si>
    <t>7</t>
  </si>
  <si>
    <t>กระแสเงินสดจากกิจกรรมลงทุน</t>
  </si>
  <si>
    <t>เงินสดรับดอกเบี้ย</t>
  </si>
  <si>
    <t>เงินสดรับจากการจำหน่ายหน่วยลงทุนในกองทุนเปิด</t>
  </si>
  <si>
    <t>เงินสดรับจากการจำหน่ายเงินลงทุน</t>
  </si>
  <si>
    <t>เงินฝากติดภาระค้ำประกัน(เพิ่มขึ้น)</t>
  </si>
  <si>
    <t>เงินสดจ่ายล่วงหน้าเงินลงทุน</t>
  </si>
  <si>
    <t>เงินสดจ่ายเพื่อเพิ่มทุนในบริษัทย่อย</t>
  </si>
  <si>
    <t>เงินสดจ่ายซื้อเงินลงทุนในบริษัทย่อย</t>
  </si>
  <si>
    <t>เงินให้กู้ยืมระยะสั้นแก่บริษัทย่อย</t>
  </si>
  <si>
    <t>เงินให้กู้ยืมระยะยาวแก่บริษัทร่วม</t>
  </si>
  <si>
    <t>เงินยืมระยะสั้นแก่บุคคลที่เกี่ยวข้องกัน</t>
  </si>
  <si>
    <t>เงินสดจ่ายชำระค่าเพิ่มทุนในเงินลงทุนในบริษัทร่วม</t>
  </si>
  <si>
    <t>เงินสดจ่ายจากการซื้อเงินลงทุนระยะยาวอื่น</t>
  </si>
  <si>
    <t>เงินสดจ่ายเพื่อซื้อที่ดิน อาคาร และอุปกรณ์</t>
  </si>
  <si>
    <t xml:space="preserve">          - สิทธิการเช่าท่าเรือ</t>
  </si>
  <si>
    <t>เงินสดจ่ายซื้อสินทรัพย์ไม่มีตัวตน</t>
  </si>
  <si>
    <t>เงินสดสุทธิได้มาจากกิจกรรมลงทุน</t>
  </si>
  <si>
    <t>กระแสเงินสดจากกิจกรรมจัดหาเงิน</t>
  </si>
  <si>
    <t>เงินสดจ่ายดอกเบี้ย</t>
  </si>
  <si>
    <t>เงินสดจ่ายคืนหนี้สินภายใต้สัญญาเช่า</t>
  </si>
  <si>
    <t>เงินสดรับจากการเพิ่มทุน</t>
  </si>
  <si>
    <t>เงินสดรับจากเงินกู้ยืมระยะสั้นจากสถาบันการเงิน</t>
  </si>
  <si>
    <t>เงินสดจ่ายเพื่อชำระเงินกู้ยืมระยะสั้นจากสถาบันการเงิน</t>
  </si>
  <si>
    <t>เงินสดสุทธิ(ใช้ไปใน)กิจกรรมจัดหาเงิน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</si>
  <si>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</si>
  <si>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เงินสดและรายการเทียบเท่าเงินสดรับจากการซื้อบริษัทย่อย</t>
  </si>
  <si>
    <t>ผลกระทบจากอัตราแลกเปลี่ยนของเงินตราต่างประเทศ</t>
  </si>
  <si>
    <t>เงินสดและรายการเทียบเท่าเงินสดปลายปี</t>
  </si>
  <si>
    <t>ข้อมูลเพิ่มเติมเกี่ยวกับงบกระแสเงินสด</t>
  </si>
  <si>
    <t>โอนออกไปเป็นสินทรัพย์สิทธิการใช้</t>
  </si>
  <si>
    <t>เจ้าหนี้ตามสัญญาเช่าลดลงจากการขายสินทรัพย์สิทธิการใช้</t>
  </si>
  <si>
    <t>เจ้าหนี้ตามสัญญาเช่าเพิ่มขึ้นจากสินทรัพย์สิทธิการใช้</t>
  </si>
  <si>
    <t>ที่ดิน อาคาร และอุปกรณ์ลดลงจากการโอนไปเป็นสินทรัพย์ไม่มีตัวตน</t>
  </si>
  <si>
    <t>8</t>
  </si>
  <si>
    <t>Test</t>
  </si>
  <si>
    <t>Checked</t>
  </si>
  <si>
    <t>นางสาวสุทธิรัตน์ ลีสวัสดิ์ตระกูล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</si>
  <si>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</si>
  <si>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</si>
  <si>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 xml:space="preserve">          นายปัญญา บุญญาภิวัฒน์</t>
  </si>
  <si>
    <t>งบกำไรขาดทุน</t>
  </si>
  <si>
    <t>9</t>
  </si>
  <si>
    <t>กำไร(ขาดทุน)เบ็ดเสร็จรวมสำหรับปี</t>
  </si>
  <si>
    <t>(ขาดทุน)สำหรับปี</t>
  </si>
  <si>
    <t>เงินสดและรายการเทียบเท่าเงินสดต้นปี</t>
  </si>
  <si>
    <t>กำไร(ขาดทุน) สำหรับปี</t>
  </si>
  <si>
    <t>ค่าเผื่อการด้อยค่าสินทรัพย์(กลับรายการ)</t>
  </si>
  <si>
    <t>หมายเหตุ</t>
  </si>
  <si>
    <t>เงินสดรับจากการขายที่ดิน อาคาร และอุปกรณ์</t>
  </si>
  <si>
    <t>ณ วันที่ 31 มีนาคม 2565</t>
  </si>
  <si>
    <t>31 มีนาคม 2565</t>
  </si>
  <si>
    <t>(ตรวจสอบแล้ว)</t>
  </si>
  <si>
    <t>(ยังไม่ได้ตรวจสอบ/สอบทานแล้ว)</t>
  </si>
  <si>
    <t>หมายเหตุประกอบงบการเงินระหว่างกาลถือเป็นส่วนหนึ่งของงบการเงินระหว่างกาลนี้</t>
  </si>
  <si>
    <t>สำหรับงวดสามเดือนสิ้นสุดวันที่ 31 มีนาคม 2565</t>
  </si>
  <si>
    <t>ยอดคงเหลือ ณ วันที่ 31 มีนาคม 2564</t>
  </si>
  <si>
    <t>กำไร(ขาดทุน)เบ็ดเสร็จรวมสำหรับงวด</t>
  </si>
  <si>
    <t>ยอดคงเหลือ ณ วันที่ 1 มกราคม 2565</t>
  </si>
  <si>
    <t>ยอดคงเหลือ ณ วันที่ 31 มีนาคม 2565</t>
  </si>
  <si>
    <t>เงินให้กู้ยืมระยะสั้นแก่บริษัทร่วม</t>
  </si>
  <si>
    <t>ลูกหนี้หมุนเวียนอื่นเพิ่มจากการขายสินทรัพย์ถาวร สินทรัพย์ไม่มีตัวตน</t>
  </si>
  <si>
    <t>และสิทธิการเช่าท่าเรือ</t>
  </si>
  <si>
    <t xml:space="preserve">   ทุนที่ออกและชำระแล้ว - หุ้นสามัญ 3,460,259,199 หุ้น</t>
  </si>
  <si>
    <t>เงินให้กู้ยืมระยะสั้นแก่บริษัทที่เกี่ยวข้องกัน</t>
  </si>
  <si>
    <t>เงินให้กู้ยืมระยะสั้นและดอกเบี้ยค้างรับแก่บริษัทที่เกี่ยวข้องกัน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</si>
</sst>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#,##0.00;\(#,##0.00\)"/>
    <numFmt numFmtId="190" formatCode="_(* #,##0.00_);_(* \(#,##0.00\);_(* &quot;-&quot;_);_(@_)"/>
    <numFmt numFmtId="191" formatCode="_(* #,##0_);_(* \(#,##0\);_(* &quot;-&quot;??_);_(@_)"/>
    <numFmt numFmtId="192" formatCode="_-* #,##0_-;\-* #,##0_-;_-* &quot;-&quot;??_-;_-@_-"/>
    <numFmt numFmtId="193" formatCode="#,##0\ ;\(#,##0\)"/>
    <numFmt numFmtId="194" formatCode="#,##0.00\ ;\(#,##0.00\)"/>
    <numFmt numFmtId="195" formatCode="#,##0.000\ ;\(#,##0.000\)"/>
    <numFmt numFmtId="196" formatCode="#,##0.0000\ ;\(#,##0.0000\)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sz val="14"/>
      <name val="Tahoma"/>
      <family val="2"/>
      <charset val="222"/>
      <scheme val="minor"/>
    </font>
    <font>
      <sz val="14"/>
      <name val="Angsana New"/>
      <family val="1"/>
      <charset val="222"/>
    </font>
    <font>
      <b/>
      <i/>
      <sz val="14"/>
      <name val="Angsana New"/>
      <family val="1"/>
    </font>
    <font>
      <b/>
      <u/>
      <sz val="14"/>
      <name val="Angsana New"/>
      <family val="1"/>
    </font>
    <font>
      <u/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3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3" xfId="2" applyFont="1" applyBorder="1" applyAlignment="1">
      <alignment horizontal="center"/>
    </xf>
    <xf numFmtId="49" fontId="4" fillId="0" borderId="0" xfId="2" applyNumberFormat="1" applyFont="1"/>
    <xf numFmtId="0" fontId="3" fillId="0" borderId="1" xfId="2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89" fontId="4" fillId="0" borderId="0" xfId="1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center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37" fontId="3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187" fontId="6" fillId="0" borderId="0" xfId="2" applyNumberFormat="1" applyFont="1"/>
    <xf numFmtId="187" fontId="4" fillId="0" borderId="0" xfId="2" applyNumberFormat="1" applyFont="1"/>
    <xf numFmtId="187" fontId="4" fillId="0" borderId="0" xfId="2" applyNumberFormat="1" applyFont="1" applyAlignment="1">
      <alignment horizontal="right"/>
    </xf>
    <xf numFmtId="190" fontId="6" fillId="0" borderId="0" xfId="2" applyNumberFormat="1" applyFont="1"/>
    <xf numFmtId="187" fontId="6" fillId="0" borderId="0" xfId="3" applyNumberFormat="1" applyFont="1" applyFill="1" applyBorder="1" applyAlignment="1">
      <alignment horizontal="center"/>
    </xf>
    <xf numFmtId="191" fontId="6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>
      <alignment horizontal="center"/>
    </xf>
    <xf numFmtId="187" fontId="4" fillId="0" borderId="2" xfId="2" applyNumberFormat="1" applyFont="1" applyBorder="1" applyAlignment="1">
      <alignment horizontal="right"/>
    </xf>
    <xf numFmtId="188" fontId="4" fillId="0" borderId="0" xfId="3" applyFont="1" applyFill="1" applyAlignment="1">
      <alignment horizontal="center"/>
    </xf>
    <xf numFmtId="192" fontId="4" fillId="0" borderId="2" xfId="1" applyNumberFormat="1" applyFont="1" applyBorder="1" applyAlignment="1">
      <alignment horizontal="right"/>
    </xf>
    <xf numFmtId="187" fontId="4" fillId="0" borderId="4" xfId="2" applyNumberFormat="1" applyFont="1" applyBorder="1" applyAlignment="1">
      <alignment horizontal="right"/>
    </xf>
    <xf numFmtId="191" fontId="4" fillId="0" borderId="4" xfId="3" applyNumberFormat="1" applyFont="1" applyFill="1" applyBorder="1" applyAlignment="1">
      <alignment horizontal="right"/>
    </xf>
    <xf numFmtId="187" fontId="3" fillId="0" borderId="0" xfId="2" applyNumberFormat="1" applyFont="1" applyAlignment="1">
      <alignment horizontal="right"/>
    </xf>
    <xf numFmtId="187" fontId="5" fillId="0" borderId="0" xfId="2" applyNumberFormat="1" applyFont="1" applyAlignment="1">
      <alignment horizontal="right"/>
    </xf>
    <xf numFmtId="49" fontId="8" fillId="0" borderId="0" xfId="2" applyNumberFormat="1" applyFont="1"/>
    <xf numFmtId="191" fontId="6" fillId="0" borderId="0" xfId="3" applyNumberFormat="1" applyFont="1" applyFill="1" applyAlignment="1"/>
    <xf numFmtId="191" fontId="4" fillId="0" borderId="0" xfId="3" applyNumberFormat="1" applyFont="1" applyFill="1" applyAlignment="1"/>
    <xf numFmtId="187" fontId="6" fillId="0" borderId="2" xfId="2" applyNumberFormat="1" applyFont="1" applyBorder="1" applyAlignment="1">
      <alignment horizontal="right"/>
    </xf>
    <xf numFmtId="187" fontId="4" fillId="0" borderId="1" xfId="2" applyNumberFormat="1" applyFont="1" applyBorder="1" applyAlignment="1">
      <alignment horizontal="right"/>
    </xf>
    <xf numFmtId="188" fontId="4" fillId="0" borderId="0" xfId="3" applyFont="1" applyFill="1" applyBorder="1" applyAlignment="1">
      <alignment horizontal="right"/>
    </xf>
    <xf numFmtId="187" fontId="6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49" fontId="9" fillId="0" borderId="0" xfId="2" applyNumberFormat="1" applyFont="1"/>
    <xf numFmtId="0" fontId="9" fillId="0" borderId="0" xfId="2" applyFont="1"/>
    <xf numFmtId="37" fontId="9" fillId="0" borderId="0" xfId="2" applyNumberFormat="1" applyFont="1"/>
    <xf numFmtId="37" fontId="6" fillId="0" borderId="0" xfId="2" applyNumberFormat="1" applyFont="1"/>
    <xf numFmtId="188" fontId="10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188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188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/>
    </xf>
    <xf numFmtId="191" fontId="4" fillId="0" borderId="3" xfId="3" applyNumberFormat="1" applyFont="1" applyFill="1" applyBorder="1" applyAlignment="1">
      <alignment horizontal="right"/>
    </xf>
    <xf numFmtId="187" fontId="4" fillId="0" borderId="3" xfId="2" applyNumberFormat="1" applyFont="1" applyBorder="1" applyAlignment="1">
      <alignment horizontal="right"/>
    </xf>
    <xf numFmtId="191" fontId="4" fillId="0" borderId="0" xfId="3" applyNumberFormat="1" applyFont="1" applyFill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91" fontId="4" fillId="0" borderId="0" xfId="3" applyNumberFormat="1" applyFont="1" applyFill="1" applyBorder="1" applyAlignment="1">
      <alignment horizontal="right"/>
    </xf>
    <xf numFmtId="43" fontId="4" fillId="0" borderId="0" xfId="2" applyNumberFormat="1" applyFont="1"/>
    <xf numFmtId="191" fontId="4" fillId="0" borderId="5" xfId="3" applyNumberFormat="1" applyFont="1" applyFill="1" applyBorder="1" applyAlignment="1">
      <alignment horizontal="right"/>
    </xf>
    <xf numFmtId="188" fontId="4" fillId="0" borderId="0" xfId="2" applyNumberFormat="1" applyFont="1"/>
    <xf numFmtId="0" fontId="8" fillId="0" borderId="0" xfId="2" applyFont="1"/>
    <xf numFmtId="191" fontId="4" fillId="0" borderId="0" xfId="2" applyNumberFormat="1" applyFont="1"/>
    <xf numFmtId="43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/>
    <xf numFmtId="191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191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187" fontId="4" fillId="0" borderId="5" xfId="0" applyNumberFormat="1" applyFont="1" applyBorder="1" applyAlignment="1">
      <alignment horizontal="right"/>
    </xf>
    <xf numFmtId="191" fontId="4" fillId="0" borderId="0" xfId="3" applyNumberFormat="1" applyFont="1" applyFill="1"/>
    <xf numFmtId="188" fontId="4" fillId="0" borderId="0" xfId="3" applyFont="1" applyFill="1" applyAlignment="1">
      <alignment horizontal="right"/>
    </xf>
    <xf numFmtId="191" fontId="4" fillId="0" borderId="5" xfId="3" applyNumberFormat="1" applyFont="1" applyFill="1" applyBorder="1" applyAlignment="1">
      <alignment horizontal="center"/>
    </xf>
    <xf numFmtId="3" fontId="4" fillId="0" borderId="0" xfId="2" applyNumberFormat="1" applyFont="1"/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91" fontId="4" fillId="0" borderId="0" xfId="4" applyNumberFormat="1" applyFont="1" applyFill="1" applyAlignment="1">
      <alignment horizontal="right"/>
    </xf>
    <xf numFmtId="191" fontId="6" fillId="0" borderId="0" xfId="4" applyNumberFormat="1" applyFont="1" applyFill="1" applyAlignment="1">
      <alignment horizontal="right"/>
    </xf>
    <xf numFmtId="49" fontId="12" fillId="0" borderId="0" xfId="2" applyNumberFormat="1" applyFont="1"/>
    <xf numFmtId="191" fontId="4" fillId="0" borderId="0" xfId="4" quotePrefix="1" applyNumberFormat="1" applyFont="1" applyFill="1" applyBorder="1" applyAlignment="1">
      <alignment horizontal="center"/>
    </xf>
    <xf numFmtId="191" fontId="6" fillId="0" borderId="0" xfId="4" quotePrefix="1" applyNumberFormat="1" applyFont="1" applyFill="1" applyBorder="1" applyAlignment="1">
      <alignment horizontal="center"/>
    </xf>
    <xf numFmtId="191" fontId="4" fillId="0" borderId="0" xfId="4" applyNumberFormat="1" applyFont="1" applyFill="1" applyBorder="1" applyAlignment="1">
      <alignment horizontal="right"/>
    </xf>
    <xf numFmtId="188" fontId="4" fillId="0" borderId="0" xfId="4" applyFont="1" applyFill="1" applyAlignment="1">
      <alignment horizontal="center"/>
    </xf>
    <xf numFmtId="187" fontId="4" fillId="0" borderId="1" xfId="0" applyNumberFormat="1" applyFont="1" applyBorder="1" applyAlignment="1">
      <alignment horizontal="right"/>
    </xf>
    <xf numFmtId="191" fontId="6" fillId="0" borderId="0" xfId="4" applyNumberFormat="1" applyFont="1" applyFill="1" applyAlignment="1"/>
    <xf numFmtId="191" fontId="4" fillId="0" borderId="0" xfId="4" applyNumberFormat="1" applyFont="1" applyFill="1" applyAlignment="1"/>
    <xf numFmtId="191" fontId="4" fillId="0" borderId="0" xfId="4" applyNumberFormat="1" applyFont="1" applyFill="1" applyBorder="1" applyAlignment="1"/>
    <xf numFmtId="191" fontId="4" fillId="0" borderId="0" xfId="4" applyNumberFormat="1" applyFont="1" applyFill="1" applyBorder="1" applyAlignment="1">
      <alignment horizontal="center"/>
    </xf>
    <xf numFmtId="188" fontId="4" fillId="0" borderId="0" xfId="4" applyFont="1" applyFill="1" applyBorder="1" applyAlignment="1">
      <alignment horizontal="center"/>
    </xf>
    <xf numFmtId="187" fontId="4" fillId="0" borderId="5" xfId="2" applyNumberFormat="1" applyFont="1" applyBorder="1" applyAlignment="1">
      <alignment horizontal="right"/>
    </xf>
    <xf numFmtId="191" fontId="4" fillId="0" borderId="0" xfId="4" applyNumberFormat="1" applyFont="1" applyFill="1" applyBorder="1" applyAlignment="1">
      <alignment horizontal="right" vertical="center"/>
    </xf>
    <xf numFmtId="193" fontId="4" fillId="0" borderId="0" xfId="2" applyNumberFormat="1" applyFont="1" applyAlignment="1">
      <alignment horizontal="right"/>
    </xf>
    <xf numFmtId="49" fontId="12" fillId="0" borderId="0" xfId="2" quotePrefix="1" applyNumberFormat="1" applyFont="1"/>
    <xf numFmtId="187" fontId="4" fillId="0" borderId="0" xfId="2" applyNumberFormat="1" applyFont="1" applyAlignment="1">
      <alignment horizontal="center"/>
    </xf>
    <xf numFmtId="191" fontId="4" fillId="0" borderId="0" xfId="2" applyNumberFormat="1" applyFont="1" applyAlignment="1">
      <alignment horizontal="center"/>
    </xf>
    <xf numFmtId="191" fontId="6" fillId="0" borderId="0" xfId="4" applyNumberFormat="1" applyFont="1" applyFill="1" applyBorder="1" applyAlignment="1">
      <alignment horizontal="right" vertical="center"/>
    </xf>
    <xf numFmtId="191" fontId="6" fillId="0" borderId="0" xfId="2" applyNumberFormat="1" applyFont="1"/>
    <xf numFmtId="188" fontId="4" fillId="0" borderId="0" xfId="4" applyFont="1" applyFill="1" applyAlignment="1"/>
    <xf numFmtId="194" fontId="4" fillId="0" borderId="0" xfId="2" applyNumberFormat="1" applyFont="1" applyAlignment="1">
      <alignment horizontal="right"/>
    </xf>
    <xf numFmtId="194" fontId="6" fillId="0" borderId="0" xfId="2" applyNumberFormat="1" applyFont="1" applyAlignment="1">
      <alignment horizontal="right"/>
    </xf>
    <xf numFmtId="0" fontId="3" fillId="0" borderId="0" xfId="0" applyFont="1"/>
    <xf numFmtId="189" fontId="4" fillId="0" borderId="0" xfId="0" applyNumberFormat="1" applyFont="1"/>
    <xf numFmtId="195" fontId="4" fillId="0" borderId="4" xfId="2" applyNumberFormat="1" applyFont="1" applyBorder="1" applyAlignment="1">
      <alignment horizontal="right"/>
    </xf>
    <xf numFmtId="196" fontId="4" fillId="0" borderId="0" xfId="2" applyNumberFormat="1" applyFont="1" applyAlignment="1">
      <alignment horizontal="right"/>
    </xf>
    <xf numFmtId="195" fontId="4" fillId="0" borderId="4" xfId="0" applyNumberFormat="1" applyFont="1" applyBorder="1" applyAlignment="1">
      <alignment horizontal="right"/>
    </xf>
    <xf numFmtId="196" fontId="4" fillId="0" borderId="0" xfId="2" applyNumberFormat="1" applyFont="1" applyAlignment="1">
      <alignment horizontal="center"/>
    </xf>
    <xf numFmtId="191" fontId="6" fillId="0" borderId="4" xfId="4" applyNumberFormat="1" applyFont="1" applyFill="1" applyBorder="1" applyAlignment="1">
      <alignment horizontal="right"/>
    </xf>
    <xf numFmtId="191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187" fontId="4" fillId="0" borderId="0" xfId="2" applyNumberFormat="1" applyFont="1" applyBorder="1" applyAlignment="1">
      <alignment horizontal="right"/>
    </xf>
    <xf numFmtId="0" fontId="6" fillId="0" borderId="0" xfId="0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92" fontId="4" fillId="0" borderId="0" xfId="1" applyNumberFormat="1" applyFont="1" applyFill="1" applyAlignment="1">
      <alignment horizontal="right"/>
    </xf>
    <xf numFmtId="192" fontId="4" fillId="0" borderId="0" xfId="1" applyNumberFormat="1" applyFont="1" applyAlignment="1">
      <alignment horizontal="center"/>
    </xf>
    <xf numFmtId="192" fontId="4" fillId="0" borderId="0" xfId="1" applyNumberFormat="1" applyFont="1" applyAlignment="1">
      <alignment horizontal="right"/>
    </xf>
    <xf numFmtId="192" fontId="4" fillId="0" borderId="0" xfId="1" applyNumberFormat="1" applyFont="1" applyFill="1" applyBorder="1" applyAlignment="1">
      <alignment horizontal="right"/>
    </xf>
    <xf numFmtId="192" fontId="4" fillId="0" borderId="1" xfId="1" applyNumberFormat="1" applyFont="1" applyFill="1" applyBorder="1" applyAlignment="1">
      <alignment horizontal="right"/>
    </xf>
    <xf numFmtId="192" fontId="4" fillId="0" borderId="0" xfId="1" applyNumberFormat="1" applyFont="1" applyFill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4" fillId="0" borderId="0" xfId="2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91" fontId="4" fillId="0" borderId="0" xfId="0" applyNumberFormat="1" applyFont="1"/>
    <xf numFmtId="0" fontId="14" fillId="0" borderId="0" xfId="0" applyFont="1"/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87" fontId="4" fillId="0" borderId="0" xfId="5" applyNumberFormat="1" applyFont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0" xfId="6" applyFont="1"/>
    <xf numFmtId="49" fontId="4" fillId="0" borderId="0" xfId="0" applyNumberFormat="1" applyFont="1" applyAlignment="1">
      <alignment horizontal="left"/>
    </xf>
    <xf numFmtId="188" fontId="4" fillId="0" borderId="0" xfId="3" applyFont="1" applyFill="1" applyBorder="1" applyAlignment="1">
      <alignment horizontal="center"/>
    </xf>
    <xf numFmtId="187" fontId="3" fillId="0" borderId="0" xfId="0" applyNumberFormat="1" applyFont="1" applyAlignment="1">
      <alignment horizontal="right"/>
    </xf>
    <xf numFmtId="187" fontId="4" fillId="0" borderId="0" xfId="5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0" xfId="7" applyFont="1"/>
    <xf numFmtId="187" fontId="3" fillId="0" borderId="0" xfId="0" applyNumberFormat="1" applyFont="1" applyAlignment="1">
      <alignment horizontal="center"/>
    </xf>
    <xf numFmtId="0" fontId="4" fillId="0" borderId="0" xfId="7" applyFont="1"/>
    <xf numFmtId="191" fontId="3" fillId="0" borderId="2" xfId="3" applyNumberFormat="1" applyFont="1" applyFill="1" applyBorder="1" applyAlignment="1">
      <alignment horizontal="center"/>
    </xf>
    <xf numFmtId="191" fontId="3" fillId="0" borderId="0" xfId="3" applyNumberFormat="1" applyFont="1" applyFill="1" applyBorder="1" applyAlignment="1">
      <alignment horizontal="center"/>
    </xf>
    <xf numFmtId="49" fontId="8" fillId="0" borderId="0" xfId="0" applyNumberFormat="1" applyFont="1"/>
    <xf numFmtId="0" fontId="8" fillId="0" borderId="0" xfId="0" applyFont="1"/>
    <xf numFmtId="187" fontId="8" fillId="0" borderId="0" xfId="0" applyNumberFormat="1" applyFont="1" applyAlignment="1">
      <alignment horizontal="right"/>
    </xf>
    <xf numFmtId="187" fontId="16" fillId="0" borderId="0" xfId="0" applyNumberFormat="1" applyFont="1" applyAlignment="1">
      <alignment horizontal="center"/>
    </xf>
    <xf numFmtId="187" fontId="16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center"/>
    </xf>
    <xf numFmtId="191" fontId="4" fillId="0" borderId="0" xfId="3" applyNumberFormat="1" applyFont="1" applyFill="1" applyBorder="1" applyAlignment="1"/>
    <xf numFmtId="187" fontId="4" fillId="0" borderId="0" xfId="8" applyNumberFormat="1" applyFont="1" applyFill="1" applyBorder="1" applyAlignment="1">
      <alignment horizontal="right"/>
    </xf>
    <xf numFmtId="187" fontId="3" fillId="0" borderId="0" xfId="0" applyNumberFormat="1" applyFont="1"/>
    <xf numFmtId="187" fontId="3" fillId="0" borderId="5" xfId="0" applyNumberFormat="1" applyFont="1" applyBorder="1" applyAlignment="1">
      <alignment horizontal="right"/>
    </xf>
    <xf numFmtId="43" fontId="4" fillId="0" borderId="0" xfId="0" applyNumberFormat="1" applyFont="1"/>
    <xf numFmtId="188" fontId="4" fillId="0" borderId="0" xfId="0" applyNumberFormat="1" applyFont="1"/>
    <xf numFmtId="0" fontId="8" fillId="0" borderId="0" xfId="0" applyFont="1" applyAlignment="1">
      <alignment horizontal="right"/>
    </xf>
    <xf numFmtId="0" fontId="4" fillId="0" borderId="0" xfId="0" quotePrefix="1" applyFont="1"/>
    <xf numFmtId="191" fontId="4" fillId="2" borderId="1" xfId="3" applyNumberFormat="1" applyFont="1" applyFill="1" applyBorder="1" applyAlignment="1">
      <alignment horizontal="center"/>
    </xf>
    <xf numFmtId="191" fontId="4" fillId="2" borderId="0" xfId="3" applyNumberFormat="1" applyFont="1" applyFill="1" applyBorder="1" applyAlignment="1">
      <alignment horizontal="center"/>
    </xf>
    <xf numFmtId="191" fontId="4" fillId="2" borderId="1" xfId="3" applyNumberFormat="1" applyFont="1" applyFill="1" applyBorder="1" applyAlignment="1">
      <alignment horizontal="right"/>
    </xf>
    <xf numFmtId="187" fontId="4" fillId="2" borderId="0" xfId="0" applyNumberFormat="1" applyFont="1" applyFill="1" applyAlignment="1">
      <alignment horizontal="right"/>
    </xf>
    <xf numFmtId="187" fontId="3" fillId="2" borderId="0" xfId="0" applyNumberFormat="1" applyFont="1" applyFill="1" applyAlignment="1">
      <alignment horizontal="right"/>
    </xf>
    <xf numFmtId="43" fontId="4" fillId="0" borderId="0" xfId="1" applyFont="1"/>
    <xf numFmtId="187" fontId="4" fillId="0" borderId="1" xfId="5" applyNumberFormat="1" applyFont="1" applyBorder="1" applyAlignment="1">
      <alignment horizontal="right"/>
    </xf>
    <xf numFmtId="49" fontId="4" fillId="2" borderId="0" xfId="2" applyNumberFormat="1" applyFont="1" applyFill="1"/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7" fillId="0" borderId="0" xfId="2" applyNumberFormat="1" applyFont="1" applyAlignment="1">
      <alignment horizontal="center"/>
    </xf>
    <xf numFmtId="49" fontId="3" fillId="0" borderId="0" xfId="2" applyNumberFormat="1" applyFont="1" applyAlignment="1"/>
    <xf numFmtId="0" fontId="3" fillId="0" borderId="0" xfId="2" applyFont="1" applyBorder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11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9">
    <cellStyle name="Comma" xfId="1" builtinId="3"/>
    <cellStyle name="Comma 10 2 2" xfId="3" xr:uid="{9F762016-DE13-4F6B-BFA8-59AE09368131}"/>
    <cellStyle name="Comma 10 3" xfId="4" xr:uid="{A4A489B3-A120-46E6-872A-E77B4AF9DF40}"/>
    <cellStyle name="Comma 16 2" xfId="8" xr:uid="{C3365CE6-BB3D-47C1-B6BE-011CED7D2502}"/>
    <cellStyle name="Normal" xfId="0" builtinId="0"/>
    <cellStyle name="Normal 2" xfId="2" xr:uid="{34E062A2-47F4-446A-B2D0-16C98F263E27}"/>
    <cellStyle name="Normal 3 2" xfId="6" xr:uid="{E1460130-3085-46B4-A1A3-3C97DE6A649D}"/>
    <cellStyle name="Normal_BL" xfId="5" xr:uid="{F0AEC520-F7D0-4636-AC50-A48AAAE3B12B}"/>
    <cellStyle name="ปกติ_งบการเงินไทย Q1-49" xfId="7" xr:uid="{25FC9BC6-E98C-4AD2-BEF7-18262FC46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28"/>
  <sheetViews>
    <sheetView showGridLines="0" tabSelected="1" view="pageBreakPreview" topLeftCell="A80" zoomScale="70" zoomScaleNormal="145" zoomScaleSheetLayoutView="70" workbookViewId="0">
      <selection activeCell="C68" sqref="C68"/>
    </sheetView>
  </sheetViews>
  <sheetFormatPr defaultColWidth="9" defaultRowHeight="20" x14ac:dyDescent="0.6"/>
  <cols>
    <col min="1" max="1" width="3.75" style="129" customWidth="1"/>
    <col min="2" max="2" width="2.1640625" style="129" customWidth="1"/>
    <col min="3" max="3" width="41.33203125" style="5" customWidth="1"/>
    <col min="4" max="4" width="8.83203125" style="2" customWidth="1"/>
    <col min="5" max="5" width="1" style="2" customWidth="1"/>
    <col min="6" max="6" width="14.1640625" style="2" customWidth="1"/>
    <col min="7" max="7" width="1" style="2" customWidth="1"/>
    <col min="8" max="8" width="11.83203125" style="2" customWidth="1"/>
    <col min="9" max="9" width="1.25" style="2" customWidth="1"/>
    <col min="10" max="10" width="0.5" style="2" hidden="1" customWidth="1"/>
    <col min="11" max="11" width="14.6640625" style="44" customWidth="1"/>
    <col min="12" max="12" width="1" style="2" customWidth="1"/>
    <col min="13" max="13" width="12.58203125" style="2" customWidth="1"/>
    <col min="14" max="16384" width="9" style="129"/>
  </cols>
  <sheetData>
    <row r="2" spans="2:13" x14ac:dyDescent="0.6">
      <c r="K2" s="198"/>
      <c r="L2" s="198"/>
      <c r="M2" s="198"/>
    </row>
    <row r="3" spans="2:13" ht="20.5" x14ac:dyDescent="0.65">
      <c r="C3" s="199" t="s">
        <v>0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2:13" ht="20.5" x14ac:dyDescent="0.65">
      <c r="C4" s="199" t="s">
        <v>1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2:13" ht="20.5" x14ac:dyDescent="0.65">
      <c r="C5" s="199" t="s">
        <v>205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2:13" ht="6.75" customHeight="1" x14ac:dyDescent="0.65"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2:13" ht="20.5" x14ac:dyDescent="0.65">
      <c r="C7" s="1"/>
      <c r="F7" s="195" t="s">
        <v>2</v>
      </c>
      <c r="G7" s="195"/>
      <c r="H7" s="195"/>
      <c r="I7" s="195"/>
      <c r="J7" s="195"/>
      <c r="K7" s="195"/>
      <c r="L7" s="195"/>
      <c r="M7" s="195"/>
    </row>
    <row r="8" spans="2:13" ht="20.5" x14ac:dyDescent="0.65">
      <c r="C8" s="1"/>
      <c r="F8" s="195" t="s">
        <v>3</v>
      </c>
      <c r="G8" s="195"/>
      <c r="H8" s="195"/>
      <c r="I8" s="195"/>
      <c r="K8" s="196" t="s">
        <v>4</v>
      </c>
      <c r="L8" s="196"/>
      <c r="M8" s="196"/>
    </row>
    <row r="9" spans="2:13" ht="20.5" x14ac:dyDescent="0.65">
      <c r="C9" s="1"/>
      <c r="F9" s="3" t="s">
        <v>5</v>
      </c>
      <c r="G9" s="3"/>
      <c r="H9" s="3" t="s">
        <v>5</v>
      </c>
      <c r="I9" s="3"/>
      <c r="K9" s="3" t="s">
        <v>5</v>
      </c>
      <c r="L9" s="4"/>
      <c r="M9" s="3" t="s">
        <v>5</v>
      </c>
    </row>
    <row r="10" spans="2:13" ht="20.5" x14ac:dyDescent="0.65">
      <c r="D10" s="187" t="s">
        <v>6</v>
      </c>
      <c r="E10" s="3"/>
      <c r="F10" s="7" t="s">
        <v>206</v>
      </c>
      <c r="G10" s="3"/>
      <c r="H10" s="7" t="s">
        <v>7</v>
      </c>
      <c r="I10" s="3"/>
      <c r="J10" s="3"/>
      <c r="K10" s="7" t="s">
        <v>206</v>
      </c>
      <c r="L10" s="3"/>
      <c r="M10" s="9" t="s">
        <v>7</v>
      </c>
    </row>
    <row r="11" spans="2:13" ht="40" customHeight="1" x14ac:dyDescent="0.65">
      <c r="D11" s="3"/>
      <c r="E11" s="3"/>
      <c r="F11" s="10" t="s">
        <v>208</v>
      </c>
      <c r="G11" s="10"/>
      <c r="H11" s="10" t="s">
        <v>207</v>
      </c>
      <c r="I11" s="3"/>
      <c r="J11" s="3"/>
      <c r="K11" s="10" t="s">
        <v>208</v>
      </c>
      <c r="L11" s="10"/>
      <c r="M11" s="10" t="s">
        <v>207</v>
      </c>
    </row>
    <row r="12" spans="2:13" ht="20.5" x14ac:dyDescent="0.65">
      <c r="B12" s="197" t="s">
        <v>8</v>
      </c>
      <c r="C12" s="197"/>
      <c r="E12" s="3"/>
      <c r="F12" s="3"/>
      <c r="G12" s="3"/>
      <c r="H12" s="3"/>
      <c r="I12" s="3"/>
      <c r="J12" s="3"/>
      <c r="K12" s="11"/>
      <c r="L12" s="3"/>
      <c r="M12" s="11"/>
    </row>
    <row r="13" spans="2:13" ht="20.5" x14ac:dyDescent="0.65">
      <c r="B13" s="12" t="s">
        <v>9</v>
      </c>
      <c r="D13" s="188"/>
      <c r="E13" s="188"/>
      <c r="F13" s="14"/>
      <c r="G13" s="188"/>
      <c r="H13" s="14"/>
      <c r="I13" s="188"/>
      <c r="J13" s="188"/>
      <c r="K13" s="15"/>
      <c r="L13" s="14"/>
      <c r="M13" s="15"/>
    </row>
    <row r="14" spans="2:13" x14ac:dyDescent="0.6">
      <c r="C14" s="5" t="s">
        <v>10</v>
      </c>
      <c r="D14" s="188">
        <v>5</v>
      </c>
      <c r="E14" s="188"/>
      <c r="F14" s="16">
        <v>137201</v>
      </c>
      <c r="G14" s="188"/>
      <c r="H14" s="16">
        <v>19705</v>
      </c>
      <c r="I14" s="188"/>
      <c r="J14" s="188"/>
      <c r="K14" s="16">
        <v>123392</v>
      </c>
      <c r="L14" s="18"/>
      <c r="M14" s="16">
        <v>1574</v>
      </c>
    </row>
    <row r="15" spans="2:13" x14ac:dyDescent="0.6">
      <c r="C15" s="5" t="s">
        <v>11</v>
      </c>
      <c r="D15" s="188"/>
      <c r="E15" s="188"/>
      <c r="F15" s="16"/>
      <c r="G15" s="188"/>
      <c r="H15" s="16"/>
      <c r="I15" s="188"/>
      <c r="J15" s="188"/>
      <c r="K15" s="19"/>
      <c r="L15" s="18"/>
      <c r="M15" s="16"/>
    </row>
    <row r="16" spans="2:13" x14ac:dyDescent="0.6">
      <c r="C16" s="5" t="s">
        <v>12</v>
      </c>
      <c r="D16" s="188">
        <v>4.4000000000000004</v>
      </c>
      <c r="E16" s="188"/>
      <c r="F16" s="16">
        <v>120183</v>
      </c>
      <c r="G16" s="188"/>
      <c r="H16" s="16">
        <v>80397</v>
      </c>
      <c r="I16" s="188"/>
      <c r="J16" s="188"/>
      <c r="K16" s="16">
        <v>40484</v>
      </c>
      <c r="L16" s="18"/>
      <c r="M16" s="16">
        <v>6502</v>
      </c>
    </row>
    <row r="17" spans="2:13" x14ac:dyDescent="0.6">
      <c r="C17" s="5" t="s">
        <v>13</v>
      </c>
      <c r="D17" s="188">
        <v>6</v>
      </c>
      <c r="E17" s="188"/>
      <c r="F17" s="16">
        <v>341832</v>
      </c>
      <c r="G17" s="188"/>
      <c r="H17" s="16">
        <v>86132</v>
      </c>
      <c r="I17" s="188"/>
      <c r="J17" s="188"/>
      <c r="K17" s="16">
        <v>22652</v>
      </c>
      <c r="L17" s="18"/>
      <c r="M17" s="16">
        <v>22074</v>
      </c>
    </row>
    <row r="18" spans="2:13" x14ac:dyDescent="0.6">
      <c r="C18" s="5" t="s">
        <v>14</v>
      </c>
      <c r="D18" s="188">
        <v>4.5999999999999996</v>
      </c>
      <c r="E18" s="188"/>
      <c r="F18" s="16">
        <v>0</v>
      </c>
      <c r="G18" s="188"/>
      <c r="H18" s="16">
        <v>0</v>
      </c>
      <c r="I18" s="188"/>
      <c r="J18" s="188"/>
      <c r="K18" s="16">
        <v>375086</v>
      </c>
      <c r="L18" s="18"/>
      <c r="M18" s="16">
        <v>115200</v>
      </c>
    </row>
    <row r="19" spans="2:13" hidden="1" x14ac:dyDescent="0.6">
      <c r="C19" s="5" t="s">
        <v>15</v>
      </c>
      <c r="D19" s="188">
        <v>4.5999999999999996</v>
      </c>
      <c r="E19" s="188"/>
      <c r="F19" s="16">
        <v>0</v>
      </c>
      <c r="G19" s="188"/>
      <c r="H19" s="16">
        <v>0</v>
      </c>
      <c r="I19" s="188"/>
      <c r="J19" s="188"/>
      <c r="K19" s="16">
        <v>0</v>
      </c>
      <c r="L19" s="18"/>
      <c r="M19" s="16">
        <v>0</v>
      </c>
    </row>
    <row r="20" spans="2:13" x14ac:dyDescent="0.6">
      <c r="C20" s="5" t="s">
        <v>220</v>
      </c>
      <c r="D20" s="188">
        <v>4.7</v>
      </c>
      <c r="E20" s="188"/>
      <c r="F20" s="18">
        <v>4200</v>
      </c>
      <c r="G20" s="188"/>
      <c r="H20" s="18">
        <v>200</v>
      </c>
      <c r="I20" s="188"/>
      <c r="J20" s="18"/>
      <c r="K20" s="18">
        <v>0</v>
      </c>
      <c r="L20" s="18"/>
      <c r="M20" s="18">
        <v>0</v>
      </c>
    </row>
    <row r="21" spans="2:13" hidden="1" x14ac:dyDescent="0.6">
      <c r="C21" s="5" t="s">
        <v>16</v>
      </c>
      <c r="D21" s="188"/>
      <c r="E21" s="188"/>
      <c r="F21" s="20">
        <v>0</v>
      </c>
      <c r="G21" s="188"/>
      <c r="H21" s="21">
        <v>0</v>
      </c>
      <c r="I21" s="188"/>
      <c r="J21" s="188"/>
      <c r="K21" s="20">
        <v>0</v>
      </c>
      <c r="L21" s="18"/>
      <c r="M21" s="21">
        <v>0</v>
      </c>
    </row>
    <row r="22" spans="2:13" hidden="1" x14ac:dyDescent="0.6">
      <c r="C22" s="5" t="s">
        <v>17</v>
      </c>
      <c r="D22" s="188"/>
      <c r="E22" s="188"/>
      <c r="F22" s="16">
        <v>0</v>
      </c>
      <c r="G22" s="188"/>
      <c r="H22" s="16">
        <v>0</v>
      </c>
      <c r="I22" s="188"/>
      <c r="J22" s="188"/>
      <c r="K22" s="16">
        <v>0</v>
      </c>
      <c r="L22" s="18"/>
      <c r="M22" s="16">
        <v>0</v>
      </c>
    </row>
    <row r="23" spans="2:13" x14ac:dyDescent="0.6">
      <c r="C23" s="5" t="s">
        <v>18</v>
      </c>
      <c r="D23" s="188"/>
      <c r="E23" s="188"/>
      <c r="F23" s="20">
        <v>4218</v>
      </c>
      <c r="G23" s="188"/>
      <c r="H23" s="21">
        <v>5971</v>
      </c>
      <c r="I23" s="188"/>
      <c r="J23" s="188"/>
      <c r="K23" s="20">
        <v>919</v>
      </c>
      <c r="L23" s="18"/>
      <c r="M23" s="21">
        <v>3068</v>
      </c>
    </row>
    <row r="24" spans="2:13" ht="20.5" x14ac:dyDescent="0.65">
      <c r="B24" s="12" t="s">
        <v>19</v>
      </c>
      <c r="D24" s="188"/>
      <c r="E24" s="188"/>
      <c r="F24" s="23">
        <f>SUM(F14:F23)</f>
        <v>607634</v>
      </c>
      <c r="G24" s="24"/>
      <c r="H24" s="23">
        <f>SUM(H14:H23)</f>
        <v>192405</v>
      </c>
      <c r="I24" s="24"/>
      <c r="J24" s="24"/>
      <c r="K24" s="23">
        <f>SUM(K14:K23)</f>
        <v>562533</v>
      </c>
      <c r="L24" s="18"/>
      <c r="M24" s="25">
        <f>SUM(M14:M23)</f>
        <v>148418</v>
      </c>
    </row>
    <row r="25" spans="2:13" ht="8.25" customHeight="1" x14ac:dyDescent="0.65">
      <c r="C25" s="12"/>
      <c r="D25" s="188"/>
      <c r="E25" s="188"/>
      <c r="F25" s="17"/>
      <c r="G25" s="188"/>
      <c r="H25" s="17"/>
      <c r="I25" s="188"/>
      <c r="J25" s="188"/>
      <c r="K25" s="16"/>
      <c r="L25" s="18"/>
      <c r="M25" s="16"/>
    </row>
    <row r="26" spans="2:13" ht="20.5" x14ac:dyDescent="0.65">
      <c r="B26" s="12" t="s">
        <v>20</v>
      </c>
      <c r="D26" s="188"/>
      <c r="E26" s="188"/>
      <c r="F26" s="17"/>
      <c r="G26" s="188"/>
      <c r="H26" s="17"/>
      <c r="I26" s="188"/>
      <c r="J26" s="188"/>
      <c r="K26" s="16"/>
      <c r="L26" s="18"/>
      <c r="M26" s="16"/>
    </row>
    <row r="27" spans="2:13" x14ac:dyDescent="0.6">
      <c r="C27" s="5" t="s">
        <v>21</v>
      </c>
      <c r="D27" s="188">
        <v>7</v>
      </c>
      <c r="E27" s="188"/>
      <c r="F27" s="16">
        <v>50000</v>
      </c>
      <c r="G27" s="188"/>
      <c r="H27" s="16">
        <v>50000</v>
      </c>
      <c r="I27" s="188"/>
      <c r="J27" s="188"/>
      <c r="K27" s="16">
        <v>50000</v>
      </c>
      <c r="L27" s="18"/>
      <c r="M27" s="16">
        <v>50000</v>
      </c>
    </row>
    <row r="28" spans="2:13" x14ac:dyDescent="0.6">
      <c r="C28" s="5" t="s">
        <v>22</v>
      </c>
      <c r="D28" s="188">
        <v>8</v>
      </c>
      <c r="E28" s="188"/>
      <c r="F28" s="16">
        <v>1695</v>
      </c>
      <c r="G28" s="188"/>
      <c r="H28" s="16">
        <v>1695</v>
      </c>
      <c r="I28" s="188"/>
      <c r="J28" s="188"/>
      <c r="K28" s="16">
        <v>655</v>
      </c>
      <c r="L28" s="18"/>
      <c r="M28" s="16">
        <v>655</v>
      </c>
    </row>
    <row r="29" spans="2:13" x14ac:dyDescent="0.6">
      <c r="C29" s="5" t="s">
        <v>23</v>
      </c>
      <c r="D29" s="188">
        <v>9</v>
      </c>
      <c r="E29" s="188"/>
      <c r="F29" s="16">
        <v>0</v>
      </c>
      <c r="G29" s="188"/>
      <c r="H29" s="16">
        <v>0</v>
      </c>
      <c r="I29" s="188"/>
      <c r="J29" s="188"/>
      <c r="K29" s="16">
        <v>200400</v>
      </c>
      <c r="L29" s="18"/>
      <c r="M29" s="16">
        <v>200400</v>
      </c>
    </row>
    <row r="30" spans="2:13" x14ac:dyDescent="0.6">
      <c r="C30" s="5" t="s">
        <v>24</v>
      </c>
      <c r="D30" s="188">
        <v>10</v>
      </c>
      <c r="E30" s="188"/>
      <c r="F30" s="16">
        <v>952183</v>
      </c>
      <c r="G30" s="188"/>
      <c r="H30" s="16">
        <v>435891</v>
      </c>
      <c r="I30" s="188"/>
      <c r="J30" s="188"/>
      <c r="K30" s="16">
        <v>914680</v>
      </c>
      <c r="L30" s="18"/>
      <c r="M30" s="16">
        <v>404930</v>
      </c>
    </row>
    <row r="31" spans="2:13" x14ac:dyDescent="0.6">
      <c r="C31" s="5" t="s">
        <v>25</v>
      </c>
      <c r="D31" s="188">
        <v>4.5999999999999996</v>
      </c>
      <c r="E31" s="188"/>
      <c r="F31" s="16">
        <v>108996</v>
      </c>
      <c r="G31" s="188"/>
      <c r="H31" s="16">
        <v>109085</v>
      </c>
      <c r="I31" s="188"/>
      <c r="J31" s="188"/>
      <c r="K31" s="16">
        <v>108996</v>
      </c>
      <c r="L31" s="18"/>
      <c r="M31" s="16">
        <v>109085</v>
      </c>
    </row>
    <row r="32" spans="2:13" x14ac:dyDescent="0.6">
      <c r="C32" s="5" t="s">
        <v>26</v>
      </c>
      <c r="D32" s="188">
        <v>11</v>
      </c>
      <c r="E32" s="188"/>
      <c r="F32" s="16">
        <v>58365</v>
      </c>
      <c r="G32" s="188"/>
      <c r="H32" s="16">
        <v>58366</v>
      </c>
      <c r="I32" s="188"/>
      <c r="J32" s="188"/>
      <c r="K32" s="16">
        <v>58365</v>
      </c>
      <c r="L32" s="18"/>
      <c r="M32" s="16">
        <v>58365</v>
      </c>
    </row>
    <row r="33" spans="2:13" x14ac:dyDescent="0.6">
      <c r="C33" s="5" t="s">
        <v>27</v>
      </c>
      <c r="D33" s="188">
        <v>12</v>
      </c>
      <c r="E33" s="188"/>
      <c r="F33" s="16">
        <v>335798</v>
      </c>
      <c r="G33" s="188"/>
      <c r="H33" s="16">
        <v>340391</v>
      </c>
      <c r="I33" s="188"/>
      <c r="J33" s="188"/>
      <c r="K33" s="16">
        <v>165633</v>
      </c>
      <c r="L33" s="18"/>
      <c r="M33" s="16">
        <v>168358</v>
      </c>
    </row>
    <row r="34" spans="2:13" x14ac:dyDescent="0.6">
      <c r="C34" s="5" t="s">
        <v>28</v>
      </c>
      <c r="D34" s="188">
        <v>13</v>
      </c>
      <c r="E34" s="188"/>
      <c r="F34" s="16">
        <v>2712</v>
      </c>
      <c r="G34" s="188"/>
      <c r="H34" s="16">
        <v>994</v>
      </c>
      <c r="I34" s="188"/>
      <c r="J34" s="188"/>
      <c r="K34" s="16">
        <v>12242</v>
      </c>
      <c r="L34" s="18"/>
      <c r="M34" s="16">
        <v>11452</v>
      </c>
    </row>
    <row r="35" spans="2:13" x14ac:dyDescent="0.6">
      <c r="C35" s="5" t="s">
        <v>29</v>
      </c>
      <c r="D35" s="188">
        <v>14</v>
      </c>
      <c r="E35" s="188"/>
      <c r="F35" s="16">
        <v>84036</v>
      </c>
      <c r="G35" s="188"/>
      <c r="H35" s="16">
        <v>84048</v>
      </c>
      <c r="I35" s="188"/>
      <c r="J35" s="188"/>
      <c r="K35" s="16">
        <v>128</v>
      </c>
      <c r="L35" s="18"/>
      <c r="M35" s="16">
        <v>140</v>
      </c>
    </row>
    <row r="36" spans="2:13" x14ac:dyDescent="0.6">
      <c r="C36" s="5" t="s">
        <v>30</v>
      </c>
      <c r="D36" s="188">
        <v>3</v>
      </c>
      <c r="E36" s="188"/>
      <c r="F36" s="16">
        <v>54991</v>
      </c>
      <c r="G36" s="188"/>
      <c r="H36" s="16">
        <v>54991</v>
      </c>
      <c r="I36" s="188"/>
      <c r="J36" s="188"/>
      <c r="K36" s="16">
        <v>0</v>
      </c>
      <c r="L36" s="18"/>
      <c r="M36" s="16">
        <v>0</v>
      </c>
    </row>
    <row r="37" spans="2:13" x14ac:dyDescent="0.6">
      <c r="C37" s="5" t="s">
        <v>31</v>
      </c>
      <c r="D37" s="188">
        <v>15</v>
      </c>
      <c r="E37" s="188"/>
      <c r="F37" s="16">
        <v>24074</v>
      </c>
      <c r="G37" s="188"/>
      <c r="H37" s="16">
        <v>23523</v>
      </c>
      <c r="I37" s="188"/>
      <c r="J37" s="188"/>
      <c r="K37" s="16">
        <f>23622+1</f>
        <v>23623</v>
      </c>
      <c r="L37" s="18"/>
      <c r="M37" s="16">
        <v>22771</v>
      </c>
    </row>
    <row r="38" spans="2:13" x14ac:dyDescent="0.6">
      <c r="C38" s="5" t="s">
        <v>32</v>
      </c>
      <c r="D38" s="188"/>
      <c r="E38" s="188"/>
      <c r="F38" s="16">
        <v>1855</v>
      </c>
      <c r="G38" s="188"/>
      <c r="H38" s="16">
        <v>1840</v>
      </c>
      <c r="I38" s="188"/>
      <c r="J38" s="188"/>
      <c r="K38" s="16">
        <v>0</v>
      </c>
      <c r="L38" s="18"/>
      <c r="M38" s="16">
        <v>0</v>
      </c>
    </row>
    <row r="39" spans="2:13" ht="20.5" x14ac:dyDescent="0.65">
      <c r="B39" s="12" t="s">
        <v>33</v>
      </c>
      <c r="D39" s="188"/>
      <c r="E39" s="188"/>
      <c r="F39" s="23">
        <f>SUM(F27:F38)</f>
        <v>1674705</v>
      </c>
      <c r="G39" s="24"/>
      <c r="H39" s="23">
        <f>SUM(H27:H38)</f>
        <v>1160824</v>
      </c>
      <c r="I39" s="24"/>
      <c r="J39" s="24"/>
      <c r="K39" s="23">
        <f>SUM(K27:K38)</f>
        <v>1534722</v>
      </c>
      <c r="L39" s="18"/>
      <c r="M39" s="25">
        <f>SUM(M27:M38)</f>
        <v>1026156</v>
      </c>
    </row>
    <row r="40" spans="2:13" ht="20.5" customHeight="1" thickBot="1" x14ac:dyDescent="0.7">
      <c r="B40" s="193" t="s">
        <v>34</v>
      </c>
      <c r="C40" s="193"/>
      <c r="D40" s="188"/>
      <c r="E40" s="188"/>
      <c r="F40" s="26">
        <f>+F39+F24</f>
        <v>2282339</v>
      </c>
      <c r="G40" s="24"/>
      <c r="H40" s="26">
        <f>+H39+H24</f>
        <v>1353229</v>
      </c>
      <c r="I40" s="24"/>
      <c r="J40" s="24"/>
      <c r="K40" s="26">
        <f>+K39+K24</f>
        <v>2097255</v>
      </c>
      <c r="L40" s="18"/>
      <c r="M40" s="26">
        <f>+M39+M24</f>
        <v>1174574</v>
      </c>
    </row>
    <row r="41" spans="2:13" ht="13.5" customHeight="1" thickTop="1" x14ac:dyDescent="0.65">
      <c r="C41" s="12"/>
      <c r="D41" s="188"/>
      <c r="E41" s="188"/>
      <c r="F41" s="128"/>
      <c r="G41" s="24"/>
      <c r="H41" s="128"/>
      <c r="I41" s="24"/>
      <c r="J41" s="24"/>
      <c r="K41" s="128"/>
      <c r="L41" s="18"/>
      <c r="M41" s="128"/>
    </row>
    <row r="42" spans="2:13" ht="20.5" x14ac:dyDescent="0.65">
      <c r="C42" s="30" t="s">
        <v>209</v>
      </c>
      <c r="D42" s="188"/>
      <c r="E42" s="188"/>
      <c r="F42" s="28"/>
      <c r="G42" s="188"/>
      <c r="H42" s="188"/>
      <c r="I42" s="188"/>
      <c r="J42" s="188"/>
      <c r="K42" s="29"/>
      <c r="L42" s="28"/>
      <c r="M42" s="28"/>
    </row>
    <row r="43" spans="2:13" ht="20.5" x14ac:dyDescent="0.65">
      <c r="C43" s="30"/>
      <c r="D43" s="188"/>
      <c r="E43" s="188"/>
      <c r="F43" s="28"/>
      <c r="G43" s="188"/>
      <c r="H43" s="188"/>
      <c r="I43" s="188"/>
      <c r="J43" s="188"/>
      <c r="K43" s="29"/>
      <c r="L43" s="28"/>
      <c r="M43" s="28"/>
    </row>
    <row r="44" spans="2:13" ht="20.5" x14ac:dyDescent="0.65">
      <c r="C44" s="30"/>
      <c r="D44" s="188"/>
      <c r="E44" s="188"/>
      <c r="F44" s="28"/>
      <c r="G44" s="188"/>
      <c r="H44" s="188"/>
      <c r="I44" s="188"/>
      <c r="J44" s="188"/>
      <c r="K44" s="29"/>
      <c r="L44" s="28"/>
      <c r="M44" s="28"/>
    </row>
    <row r="45" spans="2:13" ht="20.5" x14ac:dyDescent="0.65">
      <c r="D45" s="188"/>
      <c r="E45" s="188"/>
      <c r="F45" s="28"/>
      <c r="G45" s="188"/>
      <c r="H45" s="188"/>
      <c r="I45" s="188"/>
      <c r="J45" s="188"/>
      <c r="K45" s="29"/>
      <c r="L45" s="28"/>
      <c r="M45" s="28"/>
    </row>
    <row r="47" spans="2:13" x14ac:dyDescent="0.6">
      <c r="C47" s="188" t="s">
        <v>193</v>
      </c>
      <c r="D47" s="188"/>
      <c r="E47" s="188"/>
      <c r="F47" s="201" t="s">
        <v>194</v>
      </c>
      <c r="G47" s="200"/>
      <c r="H47" s="200"/>
      <c r="I47" s="200"/>
      <c r="J47" s="200"/>
      <c r="K47" s="200"/>
      <c r="L47" s="200"/>
      <c r="M47" s="200"/>
    </row>
    <row r="48" spans="2:13" x14ac:dyDescent="0.6">
      <c r="C48" s="188" t="s">
        <v>192</v>
      </c>
      <c r="D48" s="188"/>
      <c r="E48" s="188"/>
      <c r="F48" s="201" t="s">
        <v>195</v>
      </c>
      <c r="G48" s="200"/>
      <c r="H48" s="200"/>
      <c r="I48" s="200"/>
      <c r="J48" s="200"/>
      <c r="K48" s="200"/>
      <c r="L48" s="200"/>
      <c r="M48" s="200"/>
    </row>
    <row r="49" spans="2:13" x14ac:dyDescent="0.6">
      <c r="C49" s="188"/>
      <c r="D49" s="188"/>
      <c r="E49" s="188"/>
      <c r="F49" s="189"/>
      <c r="G49" s="188"/>
      <c r="H49" s="188"/>
      <c r="I49" s="188"/>
      <c r="J49" s="188"/>
      <c r="K49" s="188"/>
      <c r="L49" s="188"/>
      <c r="M49" s="188"/>
    </row>
    <row r="50" spans="2:13" x14ac:dyDescent="0.6">
      <c r="C50" s="200">
        <v>1</v>
      </c>
      <c r="D50" s="200"/>
      <c r="E50" s="200"/>
      <c r="F50" s="200"/>
      <c r="G50" s="200"/>
      <c r="H50" s="200"/>
      <c r="I50" s="200"/>
      <c r="J50" s="200"/>
      <c r="K50" s="200"/>
      <c r="L50" s="200"/>
      <c r="M50" s="200"/>
    </row>
    <row r="51" spans="2:13" x14ac:dyDescent="0.6"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</row>
    <row r="52" spans="2:13" x14ac:dyDescent="0.6"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</row>
    <row r="53" spans="2:13" ht="20.5" x14ac:dyDescent="0.65">
      <c r="C53" s="199" t="s">
        <v>0</v>
      </c>
      <c r="D53" s="199"/>
      <c r="E53" s="199"/>
      <c r="F53" s="199"/>
      <c r="G53" s="199"/>
      <c r="H53" s="199"/>
      <c r="I53" s="199"/>
      <c r="J53" s="199"/>
      <c r="K53" s="199"/>
      <c r="L53" s="199"/>
      <c r="M53" s="199"/>
    </row>
    <row r="54" spans="2:13" ht="20.5" x14ac:dyDescent="0.65">
      <c r="C54" s="199" t="s">
        <v>1</v>
      </c>
      <c r="D54" s="199"/>
      <c r="E54" s="199"/>
      <c r="F54" s="199"/>
      <c r="G54" s="199"/>
      <c r="H54" s="199"/>
      <c r="I54" s="199"/>
      <c r="J54" s="199"/>
      <c r="K54" s="199"/>
      <c r="L54" s="199"/>
      <c r="M54" s="199"/>
    </row>
    <row r="55" spans="2:13" ht="20.5" x14ac:dyDescent="0.65">
      <c r="C55" s="199" t="s">
        <v>205</v>
      </c>
      <c r="D55" s="199"/>
      <c r="E55" s="199"/>
      <c r="F55" s="199"/>
      <c r="G55" s="199"/>
      <c r="H55" s="199"/>
      <c r="I55" s="199"/>
      <c r="J55" s="199"/>
      <c r="K55" s="199"/>
      <c r="L55" s="199"/>
      <c r="M55" s="199"/>
    </row>
    <row r="56" spans="2:13" ht="8.25" customHeight="1" x14ac:dyDescent="0.65"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</row>
    <row r="57" spans="2:13" ht="20.5" x14ac:dyDescent="0.65">
      <c r="C57" s="1"/>
      <c r="F57" s="195" t="s">
        <v>2</v>
      </c>
      <c r="G57" s="195"/>
      <c r="H57" s="195"/>
      <c r="I57" s="195"/>
      <c r="J57" s="195"/>
      <c r="K57" s="195"/>
      <c r="L57" s="195"/>
      <c r="M57" s="195"/>
    </row>
    <row r="58" spans="2:13" ht="20.5" x14ac:dyDescent="0.65">
      <c r="C58" s="1"/>
      <c r="F58" s="195" t="s">
        <v>3</v>
      </c>
      <c r="G58" s="195"/>
      <c r="H58" s="195"/>
      <c r="I58" s="195"/>
      <c r="K58" s="196" t="s">
        <v>4</v>
      </c>
      <c r="L58" s="196"/>
      <c r="M58" s="196"/>
    </row>
    <row r="59" spans="2:13" ht="20.5" x14ac:dyDescent="0.65">
      <c r="C59" s="1"/>
      <c r="F59" s="3" t="s">
        <v>5</v>
      </c>
      <c r="G59" s="3"/>
      <c r="H59" s="3" t="s">
        <v>5</v>
      </c>
      <c r="I59" s="3"/>
      <c r="K59" s="3" t="s">
        <v>5</v>
      </c>
      <c r="L59" s="4"/>
      <c r="M59" s="3" t="s">
        <v>5</v>
      </c>
    </row>
    <row r="60" spans="2:13" ht="20.5" x14ac:dyDescent="0.65">
      <c r="D60" s="187" t="s">
        <v>6</v>
      </c>
      <c r="E60" s="3"/>
      <c r="F60" s="7" t="s">
        <v>206</v>
      </c>
      <c r="G60" s="3"/>
      <c r="H60" s="7" t="s">
        <v>7</v>
      </c>
      <c r="I60" s="3"/>
      <c r="J60" s="3"/>
      <c r="K60" s="7" t="s">
        <v>206</v>
      </c>
      <c r="L60" s="3"/>
      <c r="M60" s="9" t="s">
        <v>7</v>
      </c>
    </row>
    <row r="61" spans="2:13" ht="36.5" customHeight="1" x14ac:dyDescent="0.65">
      <c r="D61" s="3"/>
      <c r="E61" s="3"/>
      <c r="F61" s="10" t="s">
        <v>208</v>
      </c>
      <c r="G61" s="10"/>
      <c r="H61" s="10" t="s">
        <v>207</v>
      </c>
      <c r="I61" s="3"/>
      <c r="J61" s="3"/>
      <c r="K61" s="10" t="s">
        <v>208</v>
      </c>
      <c r="L61" s="10"/>
      <c r="M61" s="10" t="s">
        <v>207</v>
      </c>
    </row>
    <row r="62" spans="2:13" ht="20.5" x14ac:dyDescent="0.65">
      <c r="B62" s="191"/>
      <c r="C62" s="192" t="s">
        <v>35</v>
      </c>
      <c r="E62" s="3"/>
      <c r="F62" s="3"/>
      <c r="G62" s="3"/>
      <c r="H62" s="3"/>
      <c r="I62" s="3"/>
      <c r="J62" s="3"/>
      <c r="K62" s="11"/>
      <c r="L62" s="3"/>
      <c r="M62" s="11"/>
    </row>
    <row r="63" spans="2:13" ht="20.5" x14ac:dyDescent="0.65">
      <c r="B63" s="12" t="s">
        <v>36</v>
      </c>
      <c r="D63" s="188"/>
      <c r="E63" s="188"/>
      <c r="F63" s="28"/>
      <c r="G63" s="188"/>
      <c r="H63" s="28"/>
      <c r="I63" s="188"/>
      <c r="J63" s="188"/>
      <c r="K63" s="29"/>
      <c r="L63" s="28"/>
      <c r="M63" s="29"/>
    </row>
    <row r="64" spans="2:13" x14ac:dyDescent="0.6">
      <c r="C64" s="5" t="s">
        <v>37</v>
      </c>
      <c r="D64" s="188"/>
      <c r="E64" s="188"/>
      <c r="F64" s="31"/>
      <c r="G64" s="188"/>
      <c r="H64" s="31"/>
      <c r="I64" s="188"/>
      <c r="J64" s="188"/>
      <c r="K64" s="31"/>
      <c r="L64" s="18"/>
      <c r="M64" s="31"/>
    </row>
    <row r="65" spans="2:13" x14ac:dyDescent="0.6">
      <c r="C65" s="5" t="s">
        <v>12</v>
      </c>
      <c r="D65" s="188">
        <v>4.8</v>
      </c>
      <c r="E65" s="188"/>
      <c r="F65" s="31">
        <v>2032</v>
      </c>
      <c r="G65" s="188"/>
      <c r="H65" s="31">
        <v>2308</v>
      </c>
      <c r="I65" s="188"/>
      <c r="J65" s="188"/>
      <c r="K65" s="31">
        <v>2042</v>
      </c>
      <c r="L65" s="18"/>
      <c r="M65" s="31">
        <v>2398</v>
      </c>
    </row>
    <row r="66" spans="2:13" x14ac:dyDescent="0.6">
      <c r="C66" s="5" t="s">
        <v>13</v>
      </c>
      <c r="D66" s="188"/>
      <c r="E66" s="188"/>
      <c r="F66" s="31">
        <v>57088</v>
      </c>
      <c r="G66" s="188"/>
      <c r="H66" s="31">
        <v>34796</v>
      </c>
      <c r="I66" s="188"/>
      <c r="J66" s="188"/>
      <c r="K66" s="31">
        <v>42811</v>
      </c>
      <c r="L66" s="18"/>
      <c r="M66" s="31">
        <v>21247</v>
      </c>
    </row>
    <row r="67" spans="2:13" x14ac:dyDescent="0.6">
      <c r="C67" s="5" t="s">
        <v>38</v>
      </c>
      <c r="D67" s="188">
        <v>16</v>
      </c>
      <c r="E67" s="188"/>
      <c r="F67" s="31">
        <v>28406</v>
      </c>
      <c r="G67" s="188"/>
      <c r="H67" s="31">
        <v>27521</v>
      </c>
      <c r="I67" s="188"/>
      <c r="J67" s="188"/>
      <c r="K67" s="31">
        <v>16039</v>
      </c>
      <c r="L67" s="18"/>
      <c r="M67" s="31">
        <v>15098</v>
      </c>
    </row>
    <row r="68" spans="2:13" x14ac:dyDescent="0.6">
      <c r="C68" s="5" t="s">
        <v>39</v>
      </c>
      <c r="D68" s="188"/>
      <c r="E68" s="188"/>
      <c r="F68" s="31">
        <f>2423+1</f>
        <v>2424</v>
      </c>
      <c r="G68" s="188"/>
      <c r="H68" s="31">
        <v>2781</v>
      </c>
      <c r="I68" s="188"/>
      <c r="J68" s="188"/>
      <c r="K68" s="31">
        <v>1217</v>
      </c>
      <c r="L68" s="18"/>
      <c r="M68" s="31">
        <v>1757</v>
      </c>
    </row>
    <row r="69" spans="2:13" ht="20.5" x14ac:dyDescent="0.65">
      <c r="B69" s="12" t="s">
        <v>40</v>
      </c>
      <c r="D69" s="188"/>
      <c r="E69" s="188"/>
      <c r="F69" s="23">
        <f>SUM(F65:F68)</f>
        <v>89950</v>
      </c>
      <c r="G69" s="188"/>
      <c r="H69" s="23">
        <f>SUM(H65:H68)</f>
        <v>67406</v>
      </c>
      <c r="I69" s="188"/>
      <c r="J69" s="188"/>
      <c r="K69" s="33">
        <f>SUM(K65:K68)</f>
        <v>62109</v>
      </c>
      <c r="L69" s="18"/>
      <c r="M69" s="33">
        <f>SUM(M65:M68)</f>
        <v>40500</v>
      </c>
    </row>
    <row r="70" spans="2:13" ht="8.25" customHeight="1" x14ac:dyDescent="0.65">
      <c r="C70" s="12"/>
      <c r="D70" s="188"/>
      <c r="E70" s="188"/>
      <c r="F70" s="17"/>
      <c r="G70" s="188"/>
      <c r="H70" s="17"/>
      <c r="I70" s="188"/>
      <c r="J70" s="188"/>
      <c r="K70" s="16"/>
      <c r="L70" s="18"/>
      <c r="M70" s="16"/>
    </row>
    <row r="71" spans="2:13" ht="20.5" x14ac:dyDescent="0.65">
      <c r="B71" s="12" t="s">
        <v>41</v>
      </c>
      <c r="D71" s="188"/>
      <c r="E71" s="188"/>
      <c r="F71" s="17"/>
      <c r="G71" s="188"/>
      <c r="H71" s="17"/>
      <c r="I71" s="188"/>
      <c r="J71" s="188"/>
      <c r="K71" s="16"/>
      <c r="L71" s="18"/>
      <c r="M71" s="16"/>
    </row>
    <row r="72" spans="2:13" x14ac:dyDescent="0.6">
      <c r="C72" s="5" t="s">
        <v>42</v>
      </c>
      <c r="D72" s="188">
        <v>16</v>
      </c>
      <c r="E72" s="188"/>
      <c r="F72" s="16">
        <v>77502</v>
      </c>
      <c r="G72" s="188"/>
      <c r="H72" s="16">
        <v>82000</v>
      </c>
      <c r="I72" s="188"/>
      <c r="J72" s="188"/>
      <c r="K72" s="16">
        <v>48070</v>
      </c>
      <c r="L72" s="18"/>
      <c r="M72" s="16">
        <v>51769</v>
      </c>
    </row>
    <row r="73" spans="2:13" x14ac:dyDescent="0.6">
      <c r="C73" s="5" t="s">
        <v>43</v>
      </c>
      <c r="D73" s="188">
        <v>17</v>
      </c>
      <c r="E73" s="188"/>
      <c r="F73" s="16">
        <v>1864</v>
      </c>
      <c r="G73" s="188"/>
      <c r="H73" s="16">
        <v>1735</v>
      </c>
      <c r="I73" s="188"/>
      <c r="J73" s="188"/>
      <c r="K73" s="16">
        <v>765</v>
      </c>
      <c r="L73" s="18"/>
      <c r="M73" s="16">
        <v>709</v>
      </c>
    </row>
    <row r="74" spans="2:13" x14ac:dyDescent="0.6">
      <c r="C74" s="5" t="s">
        <v>44</v>
      </c>
      <c r="D74" s="188"/>
      <c r="E74" s="188"/>
      <c r="F74" s="31">
        <f>3147-1</f>
        <v>3146</v>
      </c>
      <c r="G74" s="188"/>
      <c r="H74" s="31">
        <v>3182</v>
      </c>
      <c r="I74" s="188"/>
      <c r="J74" s="188"/>
      <c r="K74" s="31">
        <v>309</v>
      </c>
      <c r="L74" s="18"/>
      <c r="M74" s="31">
        <v>232</v>
      </c>
    </row>
    <row r="75" spans="2:13" x14ac:dyDescent="0.6">
      <c r="C75" s="5" t="s">
        <v>45</v>
      </c>
      <c r="D75" s="188"/>
      <c r="E75" s="188"/>
      <c r="F75" s="31">
        <v>23772</v>
      </c>
      <c r="G75" s="188"/>
      <c r="H75" s="16">
        <v>23855</v>
      </c>
      <c r="I75" s="188"/>
      <c r="J75" s="188"/>
      <c r="K75" s="16">
        <v>0</v>
      </c>
      <c r="L75" s="16"/>
      <c r="M75" s="16">
        <v>0</v>
      </c>
    </row>
    <row r="76" spans="2:13" ht="20.5" x14ac:dyDescent="0.65">
      <c r="B76" s="12" t="s">
        <v>46</v>
      </c>
      <c r="D76" s="188"/>
      <c r="E76" s="188"/>
      <c r="F76" s="23">
        <f>SUM(F72:F75)</f>
        <v>106284</v>
      </c>
      <c r="G76" s="188"/>
      <c r="H76" s="23">
        <f>SUM(H72:H75)</f>
        <v>110772</v>
      </c>
      <c r="I76" s="188"/>
      <c r="J76" s="188"/>
      <c r="K76" s="23">
        <f>SUM(K72:K75)</f>
        <v>49144</v>
      </c>
      <c r="L76" s="18"/>
      <c r="M76" s="23">
        <f>SUM(M72:M75)</f>
        <v>52710</v>
      </c>
    </row>
    <row r="77" spans="2:13" ht="20" customHeight="1" x14ac:dyDescent="0.65">
      <c r="B77" s="193" t="s">
        <v>47</v>
      </c>
      <c r="C77" s="193"/>
      <c r="D77" s="188"/>
      <c r="E77" s="188"/>
      <c r="F77" s="34">
        <f>+F76+F69</f>
        <v>196234</v>
      </c>
      <c r="G77" s="188"/>
      <c r="H77" s="34">
        <f>+H76+H69</f>
        <v>178178</v>
      </c>
      <c r="I77" s="188"/>
      <c r="J77" s="188"/>
      <c r="K77" s="34">
        <f>+K76+K69</f>
        <v>111253</v>
      </c>
      <c r="L77" s="35"/>
      <c r="M77" s="34">
        <f>+M76+M69</f>
        <v>93210</v>
      </c>
    </row>
    <row r="78" spans="2:13" ht="8.25" customHeight="1" x14ac:dyDescent="0.65">
      <c r="C78" s="12"/>
      <c r="D78" s="188"/>
      <c r="E78" s="188"/>
      <c r="F78" s="18"/>
      <c r="G78" s="188"/>
      <c r="H78" s="18"/>
      <c r="I78" s="188"/>
      <c r="J78" s="188"/>
      <c r="K78" s="36"/>
      <c r="L78" s="35"/>
      <c r="M78" s="36"/>
    </row>
    <row r="79" spans="2:13" ht="20.5" x14ac:dyDescent="0.65">
      <c r="B79" s="191"/>
      <c r="C79" s="192" t="s">
        <v>48</v>
      </c>
      <c r="D79" s="188"/>
      <c r="E79" s="188"/>
      <c r="F79" s="37"/>
      <c r="G79" s="188"/>
      <c r="H79" s="37"/>
      <c r="I79" s="188"/>
      <c r="J79" s="188"/>
      <c r="K79" s="38"/>
      <c r="L79" s="37"/>
      <c r="M79" s="38"/>
    </row>
    <row r="80" spans="2:13" x14ac:dyDescent="0.6">
      <c r="C80" s="5" t="s">
        <v>49</v>
      </c>
      <c r="D80" s="188"/>
      <c r="E80" s="188"/>
      <c r="F80" s="37"/>
      <c r="G80" s="188"/>
      <c r="H80" s="37"/>
      <c r="I80" s="188"/>
      <c r="J80" s="188"/>
      <c r="K80" s="38"/>
      <c r="L80" s="37"/>
      <c r="M80" s="38"/>
    </row>
    <row r="81" spans="2:13" ht="20.5" thickBot="1" x14ac:dyDescent="0.65">
      <c r="C81" s="5" t="s">
        <v>50</v>
      </c>
      <c r="D81" s="188">
        <v>19</v>
      </c>
      <c r="E81" s="188"/>
      <c r="F81" s="26">
        <v>3093442</v>
      </c>
      <c r="G81" s="188"/>
      <c r="H81" s="26">
        <v>1743079</v>
      </c>
      <c r="I81" s="188"/>
      <c r="J81" s="188"/>
      <c r="K81" s="26">
        <v>3093442</v>
      </c>
      <c r="L81" s="18"/>
      <c r="M81" s="26">
        <v>1743079</v>
      </c>
    </row>
    <row r="82" spans="2:13" ht="20.5" thickTop="1" x14ac:dyDescent="0.6">
      <c r="C82" s="185" t="s">
        <v>218</v>
      </c>
      <c r="D82" s="188">
        <v>19</v>
      </c>
      <c r="E82" s="188"/>
      <c r="F82" s="18">
        <v>2352976</v>
      </c>
      <c r="G82" s="188"/>
      <c r="H82" s="18">
        <v>1437832</v>
      </c>
      <c r="I82" s="188"/>
      <c r="J82" s="188"/>
      <c r="K82" s="36">
        <v>2352976</v>
      </c>
      <c r="L82" s="18"/>
      <c r="M82" s="36">
        <v>1437832</v>
      </c>
    </row>
    <row r="83" spans="2:13" x14ac:dyDescent="0.6">
      <c r="C83" s="5" t="s">
        <v>51</v>
      </c>
      <c r="D83" s="188">
        <v>19</v>
      </c>
      <c r="E83" s="188"/>
      <c r="F83" s="22">
        <v>-272294</v>
      </c>
      <c r="G83" s="188"/>
      <c r="H83" s="22">
        <v>-267007</v>
      </c>
      <c r="I83" s="188"/>
      <c r="J83" s="188"/>
      <c r="K83" s="21">
        <v>-272294</v>
      </c>
      <c r="L83" s="18"/>
      <c r="M83" s="21">
        <v>-267007</v>
      </c>
    </row>
    <row r="84" spans="2:13" x14ac:dyDescent="0.6">
      <c r="C84" s="5" t="s">
        <v>52</v>
      </c>
      <c r="D84" s="188"/>
      <c r="E84" s="188"/>
      <c r="F84" s="17"/>
      <c r="G84" s="188"/>
      <c r="H84" s="17"/>
      <c r="I84" s="188"/>
      <c r="J84" s="188"/>
      <c r="K84" s="16"/>
      <c r="L84" s="18"/>
      <c r="M84" s="16"/>
    </row>
    <row r="85" spans="2:13" x14ac:dyDescent="0.6">
      <c r="C85" s="5" t="s">
        <v>53</v>
      </c>
      <c r="D85" s="188"/>
      <c r="E85" s="188"/>
      <c r="F85" s="18">
        <v>-53473</v>
      </c>
      <c r="G85" s="188"/>
      <c r="H85" s="18">
        <v>-53905</v>
      </c>
      <c r="I85" s="188"/>
      <c r="J85" s="188"/>
      <c r="K85" s="21">
        <v>-94680</v>
      </c>
      <c r="L85" s="18"/>
      <c r="M85" s="21">
        <v>-89461</v>
      </c>
    </row>
    <row r="86" spans="2:13" x14ac:dyDescent="0.6">
      <c r="C86" s="5" t="s">
        <v>54</v>
      </c>
      <c r="D86" s="188"/>
      <c r="E86" s="188"/>
      <c r="F86" s="16">
        <v>0</v>
      </c>
      <c r="G86" s="188"/>
      <c r="H86" s="18">
        <v>0</v>
      </c>
      <c r="I86" s="188"/>
      <c r="J86" s="188"/>
      <c r="K86" s="16">
        <v>0</v>
      </c>
      <c r="L86" s="18"/>
      <c r="M86" s="16">
        <v>0</v>
      </c>
    </row>
    <row r="87" spans="2:13" x14ac:dyDescent="0.6">
      <c r="C87" s="5" t="s">
        <v>55</v>
      </c>
      <c r="D87" s="188"/>
      <c r="E87" s="188"/>
      <c r="F87" s="34">
        <v>58896</v>
      </c>
      <c r="G87" s="188"/>
      <c r="H87" s="34">
        <v>58131</v>
      </c>
      <c r="I87" s="188"/>
      <c r="J87" s="188"/>
      <c r="K87" s="34">
        <v>0</v>
      </c>
      <c r="L87" s="34"/>
      <c r="M87" s="34">
        <v>0</v>
      </c>
    </row>
    <row r="88" spans="2:13" ht="20.5" x14ac:dyDescent="0.65">
      <c r="B88" s="12" t="s">
        <v>56</v>
      </c>
      <c r="D88" s="188"/>
      <c r="E88" s="188"/>
      <c r="F88" s="23">
        <f>SUM(F82:F87)</f>
        <v>2086105</v>
      </c>
      <c r="G88" s="188"/>
      <c r="H88" s="23">
        <f>SUM(H82:H87)</f>
        <v>1175051</v>
      </c>
      <c r="I88" s="188"/>
      <c r="J88" s="188"/>
      <c r="K88" s="23">
        <f>SUM(K82:K87)</f>
        <v>1986002</v>
      </c>
      <c r="L88" s="18"/>
      <c r="M88" s="23">
        <f>SUM(M82:M87)</f>
        <v>1081364</v>
      </c>
    </row>
    <row r="89" spans="2:13" ht="21" thickBot="1" x14ac:dyDescent="0.7">
      <c r="B89" s="12" t="s">
        <v>57</v>
      </c>
      <c r="D89" s="188"/>
      <c r="E89" s="188"/>
      <c r="F89" s="26">
        <f>+F77+F88</f>
        <v>2282339</v>
      </c>
      <c r="G89" s="188"/>
      <c r="H89" s="26">
        <f>+H77+H88</f>
        <v>1353229</v>
      </c>
      <c r="I89" s="188"/>
      <c r="J89" s="188"/>
      <c r="K89" s="26">
        <f>+K77+K88</f>
        <v>2097255</v>
      </c>
      <c r="L89" s="18"/>
      <c r="M89" s="26">
        <f>+M77+M88</f>
        <v>1174574</v>
      </c>
    </row>
    <row r="90" spans="2:13" ht="12.75" customHeight="1" thickTop="1" x14ac:dyDescent="0.6">
      <c r="C90" s="39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2:13" x14ac:dyDescent="0.6">
      <c r="C91" s="30" t="s">
        <v>209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2:13" x14ac:dyDescent="0.6"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2:13" x14ac:dyDescent="0.6"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2:13" x14ac:dyDescent="0.6"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2:13" x14ac:dyDescent="0.6">
      <c r="C95" s="188" t="s">
        <v>193</v>
      </c>
      <c r="D95" s="188"/>
      <c r="E95" s="188"/>
      <c r="F95" s="201" t="s">
        <v>194</v>
      </c>
      <c r="G95" s="200"/>
      <c r="H95" s="200"/>
      <c r="I95" s="200"/>
      <c r="J95" s="200"/>
      <c r="K95" s="200"/>
      <c r="L95" s="200"/>
      <c r="M95" s="200"/>
    </row>
    <row r="96" spans="2:13" x14ac:dyDescent="0.6">
      <c r="C96" s="188" t="s">
        <v>192</v>
      </c>
      <c r="D96" s="188"/>
      <c r="E96" s="188"/>
      <c r="F96" s="201" t="s">
        <v>195</v>
      </c>
      <c r="G96" s="200"/>
      <c r="H96" s="200"/>
      <c r="I96" s="200"/>
      <c r="J96" s="200"/>
      <c r="K96" s="200"/>
      <c r="L96" s="200"/>
      <c r="M96" s="200"/>
    </row>
    <row r="97" spans="3:13" ht="22" customHeight="1" x14ac:dyDescent="0.6">
      <c r="C97" s="188"/>
      <c r="D97" s="188"/>
      <c r="E97" s="188"/>
      <c r="F97" s="189"/>
      <c r="G97" s="188"/>
      <c r="H97" s="188"/>
      <c r="I97" s="188"/>
      <c r="J97" s="188"/>
      <c r="K97" s="188"/>
      <c r="L97" s="188"/>
      <c r="M97" s="188"/>
    </row>
    <row r="98" spans="3:13" x14ac:dyDescent="0.6">
      <c r="C98" s="200">
        <v>2</v>
      </c>
      <c r="D98" s="200"/>
      <c r="E98" s="200"/>
      <c r="F98" s="200"/>
      <c r="G98" s="200"/>
      <c r="H98" s="200"/>
      <c r="I98" s="200"/>
      <c r="J98" s="200"/>
      <c r="K98" s="200"/>
      <c r="L98" s="200"/>
      <c r="M98" s="200"/>
    </row>
    <row r="99" spans="3:13" x14ac:dyDescent="0.6">
      <c r="C99" s="2"/>
      <c r="F99" s="43">
        <f>+F89-F40</f>
        <v>0</v>
      </c>
      <c r="G99" s="43">
        <f t="shared" ref="F99:M99" si="0">+G89-G40</f>
        <v>0</v>
      </c>
      <c r="H99" s="43">
        <f t="shared" si="0"/>
        <v>0</v>
      </c>
      <c r="I99" s="43">
        <f t="shared" si="0"/>
        <v>0</v>
      </c>
      <c r="J99" s="43">
        <f t="shared" si="0"/>
        <v>0</v>
      </c>
      <c r="K99" s="43">
        <f t="shared" si="0"/>
        <v>0</v>
      </c>
      <c r="L99" s="43">
        <f t="shared" si="0"/>
        <v>0</v>
      </c>
      <c r="M99" s="43">
        <f t="shared" si="0"/>
        <v>0</v>
      </c>
    </row>
    <row r="100" spans="3:13" x14ac:dyDescent="0.6">
      <c r="C100" s="2"/>
      <c r="F100" s="41">
        <v>-0.23222950426861644</v>
      </c>
      <c r="G100" s="40"/>
      <c r="H100" s="40"/>
      <c r="I100" s="40"/>
      <c r="J100" s="40"/>
      <c r="K100" s="42"/>
      <c r="L100" s="40"/>
      <c r="M100" s="40"/>
    </row>
    <row r="101" spans="3:13" x14ac:dyDescent="0.6">
      <c r="C101" s="2"/>
    </row>
    <row r="102" spans="3:13" x14ac:dyDescent="0.6">
      <c r="C102" s="2"/>
    </row>
    <row r="103" spans="3:13" x14ac:dyDescent="0.6">
      <c r="C103" s="2"/>
    </row>
    <row r="104" spans="3:13" x14ac:dyDescent="0.6">
      <c r="C104" s="2"/>
    </row>
    <row r="105" spans="3:13" x14ac:dyDescent="0.6">
      <c r="C105" s="2"/>
    </row>
    <row r="106" spans="3:13" x14ac:dyDescent="0.6">
      <c r="C106" s="2"/>
    </row>
    <row r="107" spans="3:13" x14ac:dyDescent="0.6">
      <c r="C107" s="2"/>
    </row>
    <row r="108" spans="3:13" x14ac:dyDescent="0.6">
      <c r="C108" s="2"/>
    </row>
    <row r="109" spans="3:13" x14ac:dyDescent="0.6">
      <c r="C109" s="2"/>
    </row>
    <row r="110" spans="3:13" x14ac:dyDescent="0.6">
      <c r="C110" s="2"/>
    </row>
    <row r="111" spans="3:13" x14ac:dyDescent="0.6">
      <c r="C111" s="2"/>
    </row>
    <row r="112" spans="3:13" x14ac:dyDescent="0.6">
      <c r="C112" s="2"/>
    </row>
    <row r="113" spans="3:3" x14ac:dyDescent="0.6">
      <c r="C113" s="2"/>
    </row>
    <row r="114" spans="3:3" x14ac:dyDescent="0.6">
      <c r="C114" s="2"/>
    </row>
    <row r="115" spans="3:3" x14ac:dyDescent="0.6">
      <c r="C115" s="2"/>
    </row>
    <row r="116" spans="3:3" x14ac:dyDescent="0.6">
      <c r="C116" s="2"/>
    </row>
    <row r="117" spans="3:3" x14ac:dyDescent="0.6">
      <c r="C117" s="2"/>
    </row>
    <row r="118" spans="3:3" x14ac:dyDescent="0.6">
      <c r="C118" s="2"/>
    </row>
    <row r="119" spans="3:3" x14ac:dyDescent="0.6">
      <c r="C119" s="2"/>
    </row>
    <row r="120" spans="3:3" x14ac:dyDescent="0.6">
      <c r="C120" s="2"/>
    </row>
    <row r="121" spans="3:3" x14ac:dyDescent="0.6">
      <c r="C121" s="2"/>
    </row>
    <row r="122" spans="3:3" x14ac:dyDescent="0.6">
      <c r="C122" s="2"/>
    </row>
    <row r="123" spans="3:3" x14ac:dyDescent="0.6">
      <c r="C123" s="2"/>
    </row>
    <row r="124" spans="3:3" x14ac:dyDescent="0.6">
      <c r="C124" s="2"/>
    </row>
    <row r="125" spans="3:3" x14ac:dyDescent="0.6">
      <c r="C125" s="2"/>
    </row>
    <row r="126" spans="3:3" x14ac:dyDescent="0.6">
      <c r="C126" s="2"/>
    </row>
    <row r="127" spans="3:3" x14ac:dyDescent="0.6">
      <c r="C127" s="2"/>
    </row>
    <row r="128" spans="3:3" x14ac:dyDescent="0.6">
      <c r="C128" s="2"/>
    </row>
  </sheetData>
  <mergeCells count="20">
    <mergeCell ref="C98:M98"/>
    <mergeCell ref="F47:M47"/>
    <mergeCell ref="F48:M48"/>
    <mergeCell ref="F95:M95"/>
    <mergeCell ref="F96:M96"/>
    <mergeCell ref="C50:M50"/>
    <mergeCell ref="C53:M53"/>
    <mergeCell ref="C54:M54"/>
    <mergeCell ref="C55:M55"/>
    <mergeCell ref="F57:M57"/>
    <mergeCell ref="F58:I58"/>
    <mergeCell ref="K58:M58"/>
    <mergeCell ref="F7:M7"/>
    <mergeCell ref="F8:I8"/>
    <mergeCell ref="K8:M8"/>
    <mergeCell ref="B12:C12"/>
    <mergeCell ref="K2:M2"/>
    <mergeCell ref="C3:M3"/>
    <mergeCell ref="C4:M4"/>
    <mergeCell ref="C5:M5"/>
  </mergeCells>
  <pageMargins left="0.61" right="0.27" top="0.75" bottom="0.45" header="0.3" footer="0.3"/>
  <pageSetup paperSize="9" scale="77" fitToHeight="0" orientation="portrait" r:id="rId1"/>
  <rowBreaks count="1" manualBreakCount="1">
    <brk id="5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7"/>
  <sheetViews>
    <sheetView view="pageBreakPreview" topLeftCell="A13" zoomScale="70" zoomScaleNormal="100" zoomScaleSheetLayoutView="70" workbookViewId="0">
      <selection activeCell="A35" sqref="A35"/>
    </sheetView>
  </sheetViews>
  <sheetFormatPr defaultColWidth="9.08203125" defaultRowHeight="20" x14ac:dyDescent="0.6"/>
  <cols>
    <col min="1" max="1" width="30.25" style="5" customWidth="1"/>
    <col min="2" max="2" width="6.58203125" style="71" customWidth="1"/>
    <col min="3" max="3" width="0.75" style="2" customWidth="1"/>
    <col min="4" max="4" width="11.08203125" style="2" bestFit="1" customWidth="1"/>
    <col min="5" max="5" width="0.75" style="2" customWidth="1"/>
    <col min="6" max="6" width="14.33203125" style="2" bestFit="1" customWidth="1"/>
    <col min="7" max="7" width="0.75" style="2" customWidth="1"/>
    <col min="8" max="8" width="10.25" style="2" bestFit="1" customWidth="1"/>
    <col min="9" max="9" width="0.75" style="2" customWidth="1"/>
    <col min="10" max="10" width="11.08203125" style="2" customWidth="1"/>
    <col min="11" max="11" width="0.75" style="2" customWidth="1"/>
    <col min="12" max="12" width="17.33203125" style="2" customWidth="1"/>
    <col min="13" max="13" width="0.75" style="2" customWidth="1"/>
    <col min="14" max="14" width="20.75" style="2" customWidth="1"/>
    <col min="15" max="15" width="0.75" style="2" customWidth="1"/>
    <col min="16" max="16" width="12.25" style="2" customWidth="1"/>
    <col min="17" max="17" width="0.75" style="2" customWidth="1"/>
    <col min="18" max="18" width="10.25" style="2" bestFit="1" customWidth="1"/>
    <col min="19" max="19" width="0.75" style="2" customWidth="1"/>
    <col min="20" max="20" width="10" style="2" customWidth="1"/>
    <col min="21" max="21" width="13.75" style="2" customWidth="1"/>
    <col min="22" max="16384" width="9.08203125" style="2"/>
  </cols>
  <sheetData>
    <row r="1" spans="1:21" ht="20.5" x14ac:dyDescent="0.65">
      <c r="B1" s="45"/>
      <c r="J1" s="1"/>
      <c r="K1" s="1"/>
      <c r="L1" s="1"/>
      <c r="M1" s="1"/>
      <c r="N1" s="46"/>
      <c r="O1" s="46"/>
      <c r="P1" s="202" t="s">
        <v>208</v>
      </c>
      <c r="Q1" s="202"/>
      <c r="R1" s="202"/>
      <c r="S1" s="202"/>
      <c r="T1" s="202"/>
    </row>
    <row r="2" spans="1:21" ht="20.5" x14ac:dyDescent="0.65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</row>
    <row r="3" spans="1:21" ht="20.5" x14ac:dyDescent="0.65">
      <c r="A3" s="199" t="s">
        <v>58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</row>
    <row r="4" spans="1:21" ht="20.5" x14ac:dyDescent="0.65">
      <c r="A4" s="204" t="s">
        <v>210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1" ht="20.5" x14ac:dyDescent="0.6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1" ht="20.5" x14ac:dyDescent="0.65">
      <c r="A6" s="48"/>
      <c r="B6" s="45"/>
      <c r="D6" s="195" t="s">
        <v>59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</row>
    <row r="7" spans="1:21" ht="20.5" x14ac:dyDescent="0.65">
      <c r="A7" s="48"/>
      <c r="B7" s="45"/>
      <c r="D7" s="196" t="s">
        <v>3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</row>
    <row r="8" spans="1:21" ht="20.5" x14ac:dyDescent="0.65">
      <c r="A8" s="48"/>
      <c r="B8" s="45"/>
      <c r="D8" s="3"/>
      <c r="E8" s="3"/>
      <c r="F8" s="3"/>
      <c r="G8" s="3"/>
      <c r="H8" s="3"/>
      <c r="I8" s="3"/>
      <c r="J8" s="3"/>
      <c r="K8" s="3"/>
      <c r="L8" s="195" t="s">
        <v>54</v>
      </c>
      <c r="M8" s="195"/>
      <c r="N8" s="195"/>
      <c r="O8" s="195"/>
      <c r="P8" s="195"/>
      <c r="Q8" s="3"/>
      <c r="R8" s="3"/>
      <c r="S8" s="3"/>
      <c r="T8" s="3"/>
    </row>
    <row r="9" spans="1:21" ht="20.5" x14ac:dyDescent="0.65">
      <c r="A9" s="49"/>
      <c r="B9" s="45"/>
      <c r="C9" s="50"/>
      <c r="E9" s="51"/>
      <c r="F9" s="1"/>
      <c r="G9" s="51"/>
      <c r="K9" s="52"/>
      <c r="L9" s="53" t="s">
        <v>60</v>
      </c>
      <c r="M9" s="52"/>
      <c r="N9" s="53"/>
      <c r="O9" s="52"/>
      <c r="P9" s="53" t="s">
        <v>61</v>
      </c>
      <c r="Q9" s="51"/>
      <c r="R9" s="53"/>
      <c r="S9" s="51"/>
      <c r="T9" s="52"/>
    </row>
    <row r="10" spans="1:21" ht="20.5" x14ac:dyDescent="0.6">
      <c r="A10" s="49"/>
      <c r="B10" s="45"/>
      <c r="C10" s="50"/>
      <c r="D10" s="52"/>
      <c r="E10" s="51"/>
      <c r="G10" s="51"/>
      <c r="H10" s="203" t="s">
        <v>52</v>
      </c>
      <c r="I10" s="203"/>
      <c r="J10" s="203"/>
      <c r="K10" s="52"/>
      <c r="L10" s="53" t="s">
        <v>62</v>
      </c>
      <c r="M10" s="52"/>
      <c r="N10" s="53" t="s">
        <v>63</v>
      </c>
      <c r="O10" s="52"/>
      <c r="P10" s="53" t="s">
        <v>64</v>
      </c>
      <c r="Q10" s="51"/>
      <c r="R10" s="53" t="s">
        <v>65</v>
      </c>
      <c r="U10" s="54"/>
    </row>
    <row r="11" spans="1:21" ht="20.5" x14ac:dyDescent="0.65">
      <c r="A11" s="55"/>
      <c r="B11" s="45"/>
      <c r="C11" s="56"/>
      <c r="D11" s="53" t="s">
        <v>66</v>
      </c>
      <c r="E11" s="57"/>
      <c r="F11" s="58" t="s">
        <v>67</v>
      </c>
      <c r="G11" s="57"/>
      <c r="H11" s="53" t="s">
        <v>68</v>
      </c>
      <c r="I11" s="57"/>
      <c r="J11" s="53"/>
      <c r="K11" s="53"/>
      <c r="L11" s="53" t="s">
        <v>69</v>
      </c>
      <c r="M11" s="53"/>
      <c r="N11" s="53" t="s">
        <v>70</v>
      </c>
      <c r="O11" s="53"/>
      <c r="P11" s="53" t="s">
        <v>71</v>
      </c>
      <c r="Q11" s="57"/>
      <c r="R11" s="3" t="s">
        <v>72</v>
      </c>
      <c r="S11" s="57"/>
      <c r="T11" s="3" t="s">
        <v>73</v>
      </c>
      <c r="U11" s="59"/>
    </row>
    <row r="12" spans="1:21" ht="20.5" x14ac:dyDescent="0.65">
      <c r="A12" s="49"/>
      <c r="B12" s="6" t="s">
        <v>6</v>
      </c>
      <c r="C12" s="60"/>
      <c r="D12" s="61" t="s">
        <v>74</v>
      </c>
      <c r="E12" s="51"/>
      <c r="F12" s="62" t="s">
        <v>75</v>
      </c>
      <c r="G12" s="51"/>
      <c r="H12" s="61" t="s">
        <v>76</v>
      </c>
      <c r="I12" s="51"/>
      <c r="J12" s="62" t="s">
        <v>77</v>
      </c>
      <c r="K12" s="53"/>
      <c r="L12" s="6" t="s">
        <v>78</v>
      </c>
      <c r="M12" s="53"/>
      <c r="N12" s="62" t="s">
        <v>79</v>
      </c>
      <c r="O12" s="53"/>
      <c r="P12" s="62" t="s">
        <v>80</v>
      </c>
      <c r="Q12" s="51"/>
      <c r="R12" s="62" t="s">
        <v>81</v>
      </c>
      <c r="S12" s="51"/>
      <c r="T12" s="61" t="s">
        <v>82</v>
      </c>
    </row>
    <row r="13" spans="1:21" ht="20.5" x14ac:dyDescent="0.6">
      <c r="A13" s="131" t="s">
        <v>84</v>
      </c>
      <c r="B13" s="45"/>
      <c r="C13" s="60"/>
      <c r="D13" s="63">
        <v>904020</v>
      </c>
      <c r="E13" s="18"/>
      <c r="F13" s="63">
        <v>-97025</v>
      </c>
      <c r="G13" s="35"/>
      <c r="H13" s="64">
        <v>0</v>
      </c>
      <c r="I13" s="18"/>
      <c r="J13" s="63">
        <v>-182421</v>
      </c>
      <c r="K13" s="18"/>
      <c r="L13" s="64">
        <v>0</v>
      </c>
      <c r="M13" s="18"/>
      <c r="N13" s="63">
        <v>13</v>
      </c>
      <c r="O13" s="18"/>
      <c r="P13" s="63">
        <v>13</v>
      </c>
      <c r="Q13" s="18"/>
      <c r="R13" s="64">
        <v>0</v>
      </c>
      <c r="S13" s="18"/>
      <c r="T13" s="63">
        <v>624587</v>
      </c>
      <c r="U13" s="54"/>
    </row>
    <row r="14" spans="1:21" x14ac:dyDescent="0.6">
      <c r="A14" s="49" t="s">
        <v>85</v>
      </c>
      <c r="B14" s="45"/>
      <c r="C14" s="60"/>
      <c r="D14" s="67">
        <v>314515</v>
      </c>
      <c r="E14" s="18"/>
      <c r="F14" s="67">
        <v>-133954</v>
      </c>
      <c r="G14" s="35"/>
      <c r="H14" s="128">
        <v>0</v>
      </c>
      <c r="I14" s="18"/>
      <c r="J14" s="128">
        <v>0</v>
      </c>
      <c r="K14" s="18"/>
      <c r="L14" s="128">
        <v>0</v>
      </c>
      <c r="M14" s="18"/>
      <c r="N14" s="18">
        <v>0</v>
      </c>
      <c r="O14" s="18"/>
      <c r="P14" s="18">
        <v>0</v>
      </c>
      <c r="Q14" s="18"/>
      <c r="R14" s="128">
        <v>0</v>
      </c>
      <c r="S14" s="18"/>
      <c r="T14" s="67">
        <v>180561</v>
      </c>
      <c r="U14" s="54"/>
    </row>
    <row r="15" spans="1:21" x14ac:dyDescent="0.6">
      <c r="A15" s="5" t="s">
        <v>83</v>
      </c>
      <c r="B15" s="13"/>
      <c r="C15" s="60"/>
      <c r="D15" s="18">
        <v>0</v>
      </c>
      <c r="E15" s="22"/>
      <c r="F15" s="18">
        <v>0</v>
      </c>
      <c r="G15" s="35"/>
      <c r="H15" s="18">
        <v>0</v>
      </c>
      <c r="I15" s="18"/>
      <c r="J15" s="18">
        <v>99</v>
      </c>
      <c r="K15" s="18"/>
      <c r="L15" s="18">
        <v>-86.412350000000004</v>
      </c>
      <c r="M15" s="18"/>
      <c r="N15" s="18">
        <v>0</v>
      </c>
      <c r="O15" s="18"/>
      <c r="P15" s="18">
        <f>-86</f>
        <v>-86</v>
      </c>
      <c r="Q15" s="18"/>
      <c r="R15" s="18">
        <v>0</v>
      </c>
      <c r="S15" s="18"/>
      <c r="T15" s="18">
        <v>13</v>
      </c>
      <c r="U15" s="54"/>
    </row>
    <row r="16" spans="1:21" x14ac:dyDescent="0.6">
      <c r="A16" s="5" t="s">
        <v>212</v>
      </c>
      <c r="B16" s="45"/>
      <c r="C16" s="60"/>
      <c r="D16" s="18">
        <v>0</v>
      </c>
      <c r="E16" s="18"/>
      <c r="F16" s="18">
        <v>0</v>
      </c>
      <c r="G16" s="18"/>
      <c r="H16" s="18">
        <v>0</v>
      </c>
      <c r="I16" s="18"/>
      <c r="J16" s="65">
        <v>78139</v>
      </c>
      <c r="K16" s="18"/>
      <c r="L16" s="18">
        <v>86.412350000000004</v>
      </c>
      <c r="M16" s="18"/>
      <c r="N16" s="34">
        <v>-13</v>
      </c>
      <c r="O16" s="18"/>
      <c r="P16" s="34">
        <f>73</f>
        <v>73</v>
      </c>
      <c r="Q16" s="18"/>
      <c r="R16" s="18">
        <v>0</v>
      </c>
      <c r="S16" s="18"/>
      <c r="T16" s="66">
        <v>78212</v>
      </c>
      <c r="U16" s="54"/>
    </row>
    <row r="17" spans="1:22" ht="21" thickBot="1" x14ac:dyDescent="0.65">
      <c r="A17" s="130" t="s">
        <v>211</v>
      </c>
      <c r="B17" s="13"/>
      <c r="D17" s="69">
        <f>SUM(D13:D16)</f>
        <v>1218535</v>
      </c>
      <c r="E17" s="18"/>
      <c r="F17" s="69">
        <f>SUM(F13:F16)</f>
        <v>-230979</v>
      </c>
      <c r="G17" s="35"/>
      <c r="H17" s="106">
        <f>SUM(H13:H16)</f>
        <v>0</v>
      </c>
      <c r="I17" s="18"/>
      <c r="J17" s="69">
        <f>SUM(J13:J16)</f>
        <v>-104183</v>
      </c>
      <c r="K17" s="18"/>
      <c r="L17" s="106">
        <f>SUM(L13:L16)</f>
        <v>0</v>
      </c>
      <c r="M17" s="18"/>
      <c r="N17" s="106">
        <v>0</v>
      </c>
      <c r="O17" s="18"/>
      <c r="P17" s="106">
        <v>0</v>
      </c>
      <c r="Q17" s="18"/>
      <c r="R17" s="106">
        <f>SUM(R13:R16)</f>
        <v>0</v>
      </c>
      <c r="S17" s="18"/>
      <c r="T17" s="69">
        <f>SUM(T13:T16)</f>
        <v>883373</v>
      </c>
      <c r="U17" s="17"/>
    </row>
    <row r="18" spans="1:22" ht="20.5" thickTop="1" x14ac:dyDescent="0.6">
      <c r="A18" s="55"/>
      <c r="B18" s="13"/>
      <c r="D18" s="67"/>
      <c r="E18" s="18"/>
      <c r="F18" s="67"/>
      <c r="G18" s="35"/>
      <c r="H18" s="18"/>
      <c r="I18" s="18"/>
      <c r="J18" s="67"/>
      <c r="K18" s="18"/>
      <c r="L18" s="18"/>
      <c r="M18" s="18"/>
      <c r="N18" s="67"/>
      <c r="O18" s="18"/>
      <c r="P18" s="18"/>
      <c r="Q18" s="18"/>
      <c r="R18" s="18"/>
      <c r="S18" s="18"/>
      <c r="T18" s="67"/>
      <c r="U18" s="17"/>
    </row>
    <row r="19" spans="1:22" ht="20.5" x14ac:dyDescent="0.6">
      <c r="A19" s="130" t="s">
        <v>213</v>
      </c>
      <c r="B19" s="13"/>
      <c r="D19" s="67">
        <v>1437832</v>
      </c>
      <c r="E19" s="18"/>
      <c r="F19" s="67">
        <v>-267007</v>
      </c>
      <c r="G19" s="35"/>
      <c r="H19" s="18">
        <v>0</v>
      </c>
      <c r="I19" s="18"/>
      <c r="J19" s="67">
        <v>-53905</v>
      </c>
      <c r="K19" s="18"/>
      <c r="L19" s="18">
        <v>0</v>
      </c>
      <c r="M19" s="18"/>
      <c r="N19" s="18">
        <v>0</v>
      </c>
      <c r="O19" s="18"/>
      <c r="P19" s="18">
        <v>0</v>
      </c>
      <c r="Q19" s="18"/>
      <c r="R19" s="18">
        <v>58131</v>
      </c>
      <c r="S19" s="18"/>
      <c r="T19" s="67">
        <v>1175051</v>
      </c>
      <c r="U19" s="17"/>
    </row>
    <row r="20" spans="1:22" x14ac:dyDescent="0.6">
      <c r="A20" s="55" t="s">
        <v>85</v>
      </c>
      <c r="B20" s="13">
        <v>19</v>
      </c>
      <c r="D20" s="67">
        <v>915144</v>
      </c>
      <c r="E20" s="18"/>
      <c r="F20" s="67">
        <v>-5287</v>
      </c>
      <c r="G20" s="35"/>
      <c r="H20" s="18">
        <v>0</v>
      </c>
      <c r="I20" s="18"/>
      <c r="J20" s="18">
        <v>0</v>
      </c>
      <c r="K20" s="18"/>
      <c r="L20" s="18">
        <v>0</v>
      </c>
      <c r="M20" s="18"/>
      <c r="N20" s="18">
        <v>0</v>
      </c>
      <c r="O20" s="18"/>
      <c r="P20" s="18">
        <v>0</v>
      </c>
      <c r="Q20" s="18"/>
      <c r="R20" s="18">
        <v>0</v>
      </c>
      <c r="S20" s="18"/>
      <c r="T20" s="18">
        <v>909857</v>
      </c>
      <c r="U20" s="17"/>
    </row>
    <row r="21" spans="1:22" hidden="1" x14ac:dyDescent="0.6">
      <c r="A21" s="55" t="s">
        <v>83</v>
      </c>
      <c r="B21" s="13"/>
      <c r="D21" s="18">
        <v>0</v>
      </c>
      <c r="E21" s="18"/>
      <c r="F21" s="18">
        <v>0</v>
      </c>
      <c r="G21" s="35"/>
      <c r="H21" s="18">
        <v>0</v>
      </c>
      <c r="I21" s="18"/>
      <c r="J21" s="67">
        <v>0</v>
      </c>
      <c r="K21" s="18"/>
      <c r="L21" s="18">
        <v>0</v>
      </c>
      <c r="M21" s="18"/>
      <c r="N21" s="18">
        <v>0</v>
      </c>
      <c r="O21" s="18"/>
      <c r="P21" s="18">
        <v>0</v>
      </c>
      <c r="Q21" s="18"/>
      <c r="R21" s="18">
        <v>0</v>
      </c>
      <c r="S21" s="18"/>
      <c r="T21" s="18">
        <v>0</v>
      </c>
      <c r="U21" s="17"/>
    </row>
    <row r="22" spans="1:22" hidden="1" x14ac:dyDescent="0.6">
      <c r="A22" s="55" t="s">
        <v>86</v>
      </c>
      <c r="B22" s="13"/>
      <c r="D22" s="18">
        <v>0</v>
      </c>
      <c r="E22" s="18"/>
      <c r="F22" s="18">
        <v>0</v>
      </c>
      <c r="G22" s="35"/>
      <c r="H22" s="18">
        <v>0</v>
      </c>
      <c r="I22" s="18"/>
      <c r="J22" s="67">
        <v>0</v>
      </c>
      <c r="K22" s="18"/>
      <c r="L22" s="18">
        <v>0</v>
      </c>
      <c r="M22" s="18"/>
      <c r="N22" s="18">
        <v>0</v>
      </c>
      <c r="O22" s="18"/>
      <c r="P22" s="18">
        <v>0</v>
      </c>
      <c r="Q22" s="18"/>
      <c r="R22" s="18">
        <v>0</v>
      </c>
      <c r="S22" s="18"/>
      <c r="T22" s="18">
        <v>0</v>
      </c>
      <c r="U22" s="17"/>
    </row>
    <row r="23" spans="1:22" ht="20.5" hidden="1" x14ac:dyDescent="0.6">
      <c r="A23" s="130" t="s">
        <v>87</v>
      </c>
      <c r="B23" s="13"/>
      <c r="D23" s="67"/>
      <c r="E23" s="18"/>
      <c r="F23" s="67"/>
      <c r="G23" s="35"/>
      <c r="H23" s="18"/>
      <c r="I23" s="18"/>
      <c r="J23" s="67"/>
      <c r="K23" s="18"/>
      <c r="L23" s="18"/>
      <c r="M23" s="18"/>
      <c r="N23" s="67"/>
      <c r="O23" s="18"/>
      <c r="P23" s="18"/>
      <c r="Q23" s="18"/>
      <c r="R23" s="18"/>
      <c r="S23" s="18"/>
      <c r="T23" s="18"/>
      <c r="U23" s="17"/>
    </row>
    <row r="24" spans="1:22" ht="40" hidden="1" x14ac:dyDescent="0.6">
      <c r="A24" s="49" t="s">
        <v>88</v>
      </c>
      <c r="B24" s="13"/>
      <c r="D24" s="18">
        <v>0</v>
      </c>
      <c r="E24" s="18"/>
      <c r="F24" s="18">
        <v>0</v>
      </c>
      <c r="G24" s="18"/>
      <c r="H24" s="18">
        <v>0</v>
      </c>
      <c r="I24" s="18"/>
      <c r="J24" s="18">
        <v>0</v>
      </c>
      <c r="K24" s="18"/>
      <c r="L24" s="18">
        <v>0</v>
      </c>
      <c r="M24" s="18"/>
      <c r="N24" s="18">
        <v>0</v>
      </c>
      <c r="O24" s="18"/>
      <c r="P24" s="18">
        <v>0</v>
      </c>
      <c r="Q24" s="18"/>
      <c r="R24" s="18">
        <v>0</v>
      </c>
      <c r="S24" s="18"/>
      <c r="T24" s="18">
        <v>0</v>
      </c>
      <c r="U24" s="17"/>
      <c r="V24" s="68"/>
    </row>
    <row r="25" spans="1:22" x14ac:dyDescent="0.6">
      <c r="A25" s="5" t="s">
        <v>198</v>
      </c>
      <c r="B25" s="13"/>
      <c r="D25" s="18">
        <v>0</v>
      </c>
      <c r="E25" s="18"/>
      <c r="F25" s="18">
        <v>0</v>
      </c>
      <c r="G25" s="18"/>
      <c r="H25" s="18">
        <v>0</v>
      </c>
      <c r="I25" s="18"/>
      <c r="J25" s="18">
        <v>432</v>
      </c>
      <c r="K25" s="18"/>
      <c r="L25" s="18">
        <v>0</v>
      </c>
      <c r="M25" s="18"/>
      <c r="N25" s="18">
        <v>0</v>
      </c>
      <c r="O25" s="18"/>
      <c r="P25" s="18">
        <v>0</v>
      </c>
      <c r="Q25" s="18"/>
      <c r="R25" s="18">
        <v>765</v>
      </c>
      <c r="S25" s="18"/>
      <c r="T25" s="18">
        <v>1197</v>
      </c>
      <c r="U25" s="17"/>
      <c r="V25" s="17"/>
    </row>
    <row r="26" spans="1:22" ht="21" thickBot="1" x14ac:dyDescent="0.65">
      <c r="A26" s="130" t="s">
        <v>214</v>
      </c>
      <c r="B26" s="13"/>
      <c r="D26" s="69">
        <f>SUM(D19:D25)</f>
        <v>2352976</v>
      </c>
      <c r="E26" s="18"/>
      <c r="F26" s="69">
        <f>SUM(F19:F25)</f>
        <v>-272294</v>
      </c>
      <c r="G26" s="18"/>
      <c r="H26" s="106">
        <f>SUM(H19:H25)</f>
        <v>0</v>
      </c>
      <c r="I26" s="18"/>
      <c r="J26" s="69">
        <f>SUM(J19:J25)</f>
        <v>-53473</v>
      </c>
      <c r="K26" s="18"/>
      <c r="L26" s="106">
        <f>SUM(L19:L25)</f>
        <v>0</v>
      </c>
      <c r="M26" s="18"/>
      <c r="N26" s="106">
        <f>SUM(N19:N25)</f>
        <v>0</v>
      </c>
      <c r="O26" s="106"/>
      <c r="P26" s="106">
        <f>SUM(P19:P25)</f>
        <v>0</v>
      </c>
      <c r="Q26" s="18"/>
      <c r="R26" s="69">
        <f>SUM(R19:R25)</f>
        <v>58896</v>
      </c>
      <c r="S26" s="18"/>
      <c r="T26" s="69">
        <f>SUM(T19:T25)</f>
        <v>2086105</v>
      </c>
      <c r="U26" s="70">
        <v>0</v>
      </c>
    </row>
    <row r="27" spans="1:22" ht="20.5" thickTop="1" x14ac:dyDescent="0.6"/>
    <row r="28" spans="1:22" x14ac:dyDescent="0.6">
      <c r="A28" s="30" t="s">
        <v>209</v>
      </c>
      <c r="D28" s="17"/>
      <c r="J28" s="17"/>
      <c r="N28" s="17"/>
    </row>
    <row r="29" spans="1:22" x14ac:dyDescent="0.6">
      <c r="D29" s="72"/>
      <c r="F29" s="72"/>
      <c r="J29" s="72"/>
      <c r="N29" s="72"/>
    </row>
    <row r="30" spans="1:22" x14ac:dyDescent="0.6">
      <c r="D30" s="72"/>
      <c r="F30" s="72"/>
      <c r="J30" s="72"/>
      <c r="N30" s="72"/>
    </row>
    <row r="31" spans="1:22" x14ac:dyDescent="0.6">
      <c r="D31" s="73"/>
      <c r="F31" s="72"/>
      <c r="J31" s="73"/>
    </row>
    <row r="32" spans="1:22" x14ac:dyDescent="0.6">
      <c r="B32" s="13" t="s">
        <v>193</v>
      </c>
      <c r="D32" s="73"/>
      <c r="F32" s="72"/>
      <c r="J32" s="68"/>
      <c r="O32" s="13" t="s">
        <v>194</v>
      </c>
    </row>
    <row r="33" spans="1:20" x14ac:dyDescent="0.6">
      <c r="B33" s="13" t="s">
        <v>192</v>
      </c>
      <c r="O33" s="13" t="s">
        <v>195</v>
      </c>
    </row>
    <row r="34" spans="1:20" x14ac:dyDescent="0.6">
      <c r="B34" s="142"/>
      <c r="O34" s="142"/>
    </row>
    <row r="35" spans="1:20" x14ac:dyDescent="0.6">
      <c r="B35" s="142"/>
      <c r="O35" s="142"/>
    </row>
    <row r="36" spans="1:20" x14ac:dyDescent="0.6">
      <c r="B36" s="142"/>
      <c r="O36" s="142"/>
    </row>
    <row r="37" spans="1:20" x14ac:dyDescent="0.6">
      <c r="A37" s="202" t="s">
        <v>89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</row>
  </sheetData>
  <mergeCells count="9">
    <mergeCell ref="P1:T1"/>
    <mergeCell ref="L8:P8"/>
    <mergeCell ref="H10:J10"/>
    <mergeCell ref="A37:T37"/>
    <mergeCell ref="A2:T2"/>
    <mergeCell ref="A3:T3"/>
    <mergeCell ref="A4:T4"/>
    <mergeCell ref="D6:T6"/>
    <mergeCell ref="D7:T7"/>
  </mergeCells>
  <pageMargins left="0.52" right="0.33" top="0.3" bottom="0.28999999999999998" header="0.3" footer="0.17"/>
  <pageSetup paperSize="9" scale="80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4"/>
  <sheetViews>
    <sheetView view="pageBreakPreview" topLeftCell="A17" zoomScale="90" zoomScaleNormal="130" zoomScaleSheetLayoutView="90" workbookViewId="0">
      <selection activeCell="H37" sqref="H37"/>
    </sheetView>
  </sheetViews>
  <sheetFormatPr defaultColWidth="9.08203125" defaultRowHeight="20" x14ac:dyDescent="0.6"/>
  <cols>
    <col min="1" max="1" width="29.75" style="5" customWidth="1"/>
    <col min="2" max="2" width="8" style="71" customWidth="1"/>
    <col min="3" max="3" width="0.75" style="2" customWidth="1"/>
    <col min="4" max="4" width="13" style="2" customWidth="1"/>
    <col min="5" max="5" width="0.75" style="2" customWidth="1"/>
    <col min="6" max="6" width="13.25" style="2" customWidth="1"/>
    <col min="7" max="7" width="1.33203125" style="2" customWidth="1"/>
    <col min="8" max="8" width="12" style="2" customWidth="1"/>
    <col min="9" max="9" width="0.75" style="2" customWidth="1"/>
    <col min="10" max="10" width="11.75" style="2" customWidth="1"/>
    <col min="11" max="11" width="0.75" style="2" customWidth="1"/>
    <col min="12" max="12" width="17.25" style="2" customWidth="1"/>
    <col min="13" max="13" width="0.75" style="2" customWidth="1"/>
    <col min="14" max="14" width="18.58203125" style="2" customWidth="1"/>
    <col min="15" max="15" width="0.75" style="2" customWidth="1"/>
    <col min="16" max="16" width="12.33203125" style="2" customWidth="1"/>
    <col min="17" max="17" width="0.75" style="2" customWidth="1"/>
    <col min="18" max="18" width="12" style="2" customWidth="1"/>
    <col min="19" max="19" width="13.75" style="2" customWidth="1"/>
    <col min="20" max="16384" width="9.08203125" style="2"/>
  </cols>
  <sheetData>
    <row r="1" spans="1:19" ht="20.5" x14ac:dyDescent="0.65">
      <c r="B1" s="45"/>
      <c r="J1" s="1"/>
      <c r="K1" s="1"/>
      <c r="L1" s="1"/>
      <c r="M1" s="1"/>
      <c r="N1" s="1"/>
      <c r="O1" s="1"/>
      <c r="P1" s="202" t="s">
        <v>208</v>
      </c>
      <c r="Q1" s="202"/>
      <c r="R1" s="202"/>
    </row>
    <row r="2" spans="1:19" ht="20.5" x14ac:dyDescent="0.65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19" ht="20.5" x14ac:dyDescent="0.65">
      <c r="A3" s="199" t="s">
        <v>58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19" ht="20.5" x14ac:dyDescent="0.65">
      <c r="A4" s="204" t="s">
        <v>210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</row>
    <row r="5" spans="1:19" ht="20.5" x14ac:dyDescent="0.6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9" ht="20.5" x14ac:dyDescent="0.65">
      <c r="A6" s="48"/>
      <c r="B6" s="45"/>
      <c r="D6" s="195" t="s">
        <v>59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</row>
    <row r="7" spans="1:19" ht="20.5" x14ac:dyDescent="0.65">
      <c r="A7" s="48"/>
      <c r="B7" s="45"/>
      <c r="D7" s="196" t="s">
        <v>4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</row>
    <row r="8" spans="1:19" ht="20.5" x14ac:dyDescent="0.65">
      <c r="A8" s="48"/>
      <c r="B8" s="45"/>
      <c r="D8" s="3"/>
      <c r="E8" s="3"/>
      <c r="F8" s="3"/>
      <c r="G8" s="3"/>
      <c r="H8" s="3"/>
      <c r="I8" s="3"/>
      <c r="J8" s="3"/>
      <c r="K8" s="3"/>
      <c r="L8" s="195" t="s">
        <v>54</v>
      </c>
      <c r="M8" s="195"/>
      <c r="N8" s="195"/>
      <c r="O8" s="195"/>
      <c r="P8" s="195"/>
      <c r="Q8" s="3"/>
      <c r="R8" s="3"/>
    </row>
    <row r="9" spans="1:19" ht="20.5" x14ac:dyDescent="0.65">
      <c r="A9" s="49"/>
      <c r="B9" s="45"/>
      <c r="C9" s="50"/>
      <c r="D9" s="52"/>
      <c r="E9" s="51"/>
      <c r="F9" s="1"/>
      <c r="G9" s="51"/>
      <c r="K9" s="52"/>
      <c r="L9" s="53" t="s">
        <v>90</v>
      </c>
      <c r="M9" s="52"/>
      <c r="N9" s="53"/>
      <c r="O9" s="53"/>
      <c r="P9" s="53" t="s">
        <v>61</v>
      </c>
      <c r="Q9" s="51"/>
      <c r="R9" s="52"/>
    </row>
    <row r="10" spans="1:19" ht="20.5" x14ac:dyDescent="0.65">
      <c r="A10" s="49"/>
      <c r="B10" s="45"/>
      <c r="C10" s="50"/>
      <c r="D10" s="52"/>
      <c r="E10" s="51"/>
      <c r="F10" s="1"/>
      <c r="G10" s="51"/>
      <c r="H10" s="203" t="s">
        <v>52</v>
      </c>
      <c r="I10" s="203"/>
      <c r="J10" s="203"/>
      <c r="K10" s="52"/>
      <c r="L10" s="53" t="s">
        <v>91</v>
      </c>
      <c r="M10" s="52"/>
      <c r="N10" s="53" t="s">
        <v>63</v>
      </c>
      <c r="O10" s="53"/>
      <c r="P10" s="53" t="s">
        <v>64</v>
      </c>
      <c r="Q10" s="51"/>
      <c r="R10" s="52"/>
      <c r="S10" s="54"/>
    </row>
    <row r="11" spans="1:19" ht="20.5" x14ac:dyDescent="0.65">
      <c r="A11" s="49"/>
      <c r="B11" s="45"/>
      <c r="C11" s="50"/>
      <c r="D11" s="52" t="s">
        <v>66</v>
      </c>
      <c r="E11" s="51"/>
      <c r="F11" s="74" t="s">
        <v>67</v>
      </c>
      <c r="G11" s="51"/>
      <c r="H11" s="52" t="s">
        <v>68</v>
      </c>
      <c r="I11" s="51"/>
      <c r="J11" s="52"/>
      <c r="K11" s="52"/>
      <c r="L11" s="53" t="s">
        <v>69</v>
      </c>
      <c r="M11" s="52"/>
      <c r="N11" s="53" t="s">
        <v>70</v>
      </c>
      <c r="O11" s="53"/>
      <c r="P11" s="53" t="s">
        <v>71</v>
      </c>
      <c r="Q11" s="51"/>
      <c r="R11" s="3" t="s">
        <v>73</v>
      </c>
      <c r="S11" s="54"/>
    </row>
    <row r="12" spans="1:19" ht="20.5" x14ac:dyDescent="0.65">
      <c r="A12" s="49"/>
      <c r="B12" s="6" t="s">
        <v>6</v>
      </c>
      <c r="C12" s="60"/>
      <c r="D12" s="61" t="s">
        <v>74</v>
      </c>
      <c r="E12" s="51"/>
      <c r="F12" s="62" t="s">
        <v>75</v>
      </c>
      <c r="G12" s="51"/>
      <c r="H12" s="61" t="s">
        <v>76</v>
      </c>
      <c r="I12" s="51"/>
      <c r="J12" s="62" t="s">
        <v>77</v>
      </c>
      <c r="K12" s="53"/>
      <c r="L12" s="62" t="s">
        <v>78</v>
      </c>
      <c r="M12" s="53"/>
      <c r="N12" s="62" t="s">
        <v>79</v>
      </c>
      <c r="O12" s="53"/>
      <c r="P12" s="62" t="s">
        <v>80</v>
      </c>
      <c r="Q12" s="51"/>
      <c r="R12" s="61" t="s">
        <v>82</v>
      </c>
    </row>
    <row r="13" spans="1:19" x14ac:dyDescent="0.6">
      <c r="A13" s="49"/>
      <c r="B13" s="45"/>
      <c r="C13" s="60"/>
      <c r="D13" s="50"/>
      <c r="E13" s="60"/>
      <c r="F13" s="56"/>
      <c r="G13" s="60"/>
      <c r="H13" s="50"/>
      <c r="I13" s="60"/>
      <c r="J13" s="56"/>
      <c r="K13" s="56"/>
      <c r="M13" s="56"/>
      <c r="N13" s="56"/>
      <c r="O13" s="56"/>
      <c r="Q13" s="60"/>
      <c r="R13" s="13"/>
      <c r="S13" s="54"/>
    </row>
    <row r="14" spans="1:19" s="81" customFormat="1" ht="23.9" customHeight="1" x14ac:dyDescent="0.65">
      <c r="A14" s="125" t="s">
        <v>84</v>
      </c>
      <c r="B14" s="76"/>
      <c r="C14" s="77"/>
      <c r="D14" s="67">
        <v>904020</v>
      </c>
      <c r="E14" s="22"/>
      <c r="F14" s="67">
        <v>-97025</v>
      </c>
      <c r="G14" s="22"/>
      <c r="H14" s="78">
        <v>0</v>
      </c>
      <c r="I14" s="22"/>
      <c r="J14" s="79">
        <v>-172261</v>
      </c>
      <c r="K14" s="80"/>
      <c r="L14" s="78">
        <v>0</v>
      </c>
      <c r="M14" s="80"/>
      <c r="N14" s="79">
        <v>13</v>
      </c>
      <c r="O14" s="80"/>
      <c r="P14" s="67">
        <v>13</v>
      </c>
      <c r="Q14" s="67"/>
      <c r="R14" s="22">
        <v>634747</v>
      </c>
    </row>
    <row r="15" spans="1:19" s="81" customFormat="1" ht="23.9" customHeight="1" x14ac:dyDescent="0.6">
      <c r="A15" s="75" t="s">
        <v>85</v>
      </c>
      <c r="B15" s="76"/>
      <c r="C15" s="77"/>
      <c r="D15" s="67">
        <v>314515</v>
      </c>
      <c r="E15" s="22"/>
      <c r="F15" s="67">
        <v>-133954</v>
      </c>
      <c r="G15" s="22"/>
      <c r="H15" s="78">
        <v>0</v>
      </c>
      <c r="I15" s="22"/>
      <c r="J15" s="79">
        <v>0</v>
      </c>
      <c r="K15" s="80"/>
      <c r="L15" s="78">
        <v>0</v>
      </c>
      <c r="M15" s="80"/>
      <c r="N15" s="79">
        <v>0</v>
      </c>
      <c r="O15" s="80"/>
      <c r="P15" s="79">
        <v>0</v>
      </c>
      <c r="Q15" s="67"/>
      <c r="R15" s="22">
        <v>180561</v>
      </c>
      <c r="S15" s="143"/>
    </row>
    <row r="16" spans="1:19" s="81" customFormat="1" ht="23.9" customHeight="1" x14ac:dyDescent="0.6">
      <c r="A16" s="75" t="s">
        <v>83</v>
      </c>
      <c r="B16" s="76"/>
      <c r="C16" s="77"/>
      <c r="D16" s="78">
        <v>0</v>
      </c>
      <c r="E16" s="22"/>
      <c r="F16" s="78">
        <v>0</v>
      </c>
      <c r="G16" s="22"/>
      <c r="H16" s="78">
        <v>0</v>
      </c>
      <c r="I16" s="22"/>
      <c r="J16" s="79">
        <v>99</v>
      </c>
      <c r="K16" s="80"/>
      <c r="L16" s="78">
        <v>-86.412350000000004</v>
      </c>
      <c r="M16" s="80"/>
      <c r="N16" s="79">
        <v>0</v>
      </c>
      <c r="O16" s="80"/>
      <c r="P16" s="67">
        <v>-86.412350000000004</v>
      </c>
      <c r="Q16" s="67"/>
      <c r="R16" s="78">
        <v>13</v>
      </c>
    </row>
    <row r="17" spans="1:20" s="81" customFormat="1" ht="23.9" customHeight="1" x14ac:dyDescent="0.6">
      <c r="A17" s="75" t="s">
        <v>198</v>
      </c>
      <c r="B17" s="82"/>
      <c r="D17" s="78">
        <v>0</v>
      </c>
      <c r="E17" s="22"/>
      <c r="F17" s="78">
        <v>0</v>
      </c>
      <c r="G17" s="24"/>
      <c r="H17" s="78">
        <v>0</v>
      </c>
      <c r="I17" s="83"/>
      <c r="J17" s="78">
        <v>81462</v>
      </c>
      <c r="K17" s="79"/>
      <c r="L17" s="84">
        <v>86.412350000000004</v>
      </c>
      <c r="M17" s="79"/>
      <c r="N17" s="84">
        <v>-13</v>
      </c>
      <c r="O17" s="79"/>
      <c r="P17" s="78">
        <v>73</v>
      </c>
      <c r="Q17" s="78"/>
      <c r="R17" s="78">
        <v>81535</v>
      </c>
      <c r="S17" s="79"/>
      <c r="T17" s="79"/>
    </row>
    <row r="18" spans="1:20" s="81" customFormat="1" ht="23.9" customHeight="1" thickBot="1" x14ac:dyDescent="0.65">
      <c r="A18" s="132" t="s">
        <v>211</v>
      </c>
      <c r="B18" s="82"/>
      <c r="D18" s="86">
        <f>SUM(D14:D17)</f>
        <v>1218535</v>
      </c>
      <c r="E18" s="83"/>
      <c r="F18" s="86">
        <f>SUM(F14:F17)</f>
        <v>-230979</v>
      </c>
      <c r="G18" s="83"/>
      <c r="H18" s="86">
        <f>SUM(H14:H17)</f>
        <v>0</v>
      </c>
      <c r="I18" s="83"/>
      <c r="J18" s="86">
        <f>SUM(J14:J17)</f>
        <v>-90700</v>
      </c>
      <c r="K18" s="79"/>
      <c r="L18" s="86">
        <f>SUM(L14:L17)</f>
        <v>0</v>
      </c>
      <c r="M18" s="79"/>
      <c r="N18" s="86">
        <v>0</v>
      </c>
      <c r="O18" s="79"/>
      <c r="P18" s="86">
        <v>0</v>
      </c>
      <c r="Q18" s="22"/>
      <c r="R18" s="86">
        <f>SUM(R14:R17)</f>
        <v>896856</v>
      </c>
      <c r="S18" s="87">
        <v>0</v>
      </c>
    </row>
    <row r="19" spans="1:20" s="81" customFormat="1" ht="23.9" customHeight="1" thickTop="1" x14ac:dyDescent="0.6">
      <c r="A19" s="85"/>
      <c r="B19" s="82"/>
      <c r="D19" s="78"/>
      <c r="E19" s="83"/>
      <c r="F19" s="78"/>
      <c r="G19" s="83"/>
      <c r="H19" s="78"/>
      <c r="I19" s="83"/>
      <c r="J19" s="78"/>
      <c r="K19" s="79"/>
      <c r="L19" s="78"/>
      <c r="M19" s="79"/>
      <c r="N19" s="78"/>
      <c r="O19" s="79"/>
      <c r="P19" s="78"/>
      <c r="Q19" s="22"/>
      <c r="R19" s="78"/>
      <c r="S19" s="87"/>
    </row>
    <row r="20" spans="1:20" ht="20.5" x14ac:dyDescent="0.65">
      <c r="A20" s="12" t="s">
        <v>213</v>
      </c>
      <c r="B20" s="13"/>
      <c r="D20" s="18">
        <v>1437832</v>
      </c>
      <c r="E20" s="18"/>
      <c r="F20" s="18">
        <v>-267007</v>
      </c>
      <c r="G20" s="88"/>
      <c r="H20" s="18">
        <v>0</v>
      </c>
      <c r="I20" s="18"/>
      <c r="J20" s="18">
        <v>-89461</v>
      </c>
      <c r="K20" s="18"/>
      <c r="L20" s="18">
        <v>0</v>
      </c>
      <c r="M20" s="128"/>
      <c r="N20" s="17">
        <v>0</v>
      </c>
      <c r="O20" s="128"/>
      <c r="P20" s="18">
        <v>0</v>
      </c>
      <c r="Q20" s="17"/>
      <c r="R20" s="22">
        <v>1081364</v>
      </c>
      <c r="S20" s="17"/>
      <c r="T20" s="17"/>
    </row>
    <row r="21" spans="1:20" x14ac:dyDescent="0.6">
      <c r="A21" s="5" t="s">
        <v>85</v>
      </c>
      <c r="B21" s="13">
        <v>19</v>
      </c>
      <c r="D21" s="18">
        <v>915144</v>
      </c>
      <c r="E21" s="18"/>
      <c r="F21" s="18">
        <v>-5287</v>
      </c>
      <c r="G21" s="88"/>
      <c r="H21" s="18">
        <v>0</v>
      </c>
      <c r="I21" s="18"/>
      <c r="J21" s="18">
        <v>0</v>
      </c>
      <c r="K21" s="18"/>
      <c r="L21" s="18">
        <v>0</v>
      </c>
      <c r="M21" s="128"/>
      <c r="N21" s="17">
        <v>0</v>
      </c>
      <c r="O21" s="128"/>
      <c r="P21" s="18">
        <v>0</v>
      </c>
      <c r="Q21" s="17"/>
      <c r="R21" s="18">
        <v>909857</v>
      </c>
      <c r="S21" s="17"/>
      <c r="T21" s="17"/>
    </row>
    <row r="22" spans="1:20" hidden="1" x14ac:dyDescent="0.6">
      <c r="A22" s="5" t="s">
        <v>83</v>
      </c>
      <c r="B22" s="13"/>
      <c r="D22" s="18">
        <v>0</v>
      </c>
      <c r="E22" s="18"/>
      <c r="F22" s="18">
        <v>0</v>
      </c>
      <c r="G22" s="18"/>
      <c r="H22" s="18">
        <v>0</v>
      </c>
      <c r="I22" s="18"/>
      <c r="J22" s="18">
        <v>0</v>
      </c>
      <c r="K22" s="18"/>
      <c r="L22" s="18">
        <v>0</v>
      </c>
      <c r="M22" s="128"/>
      <c r="N22" s="18">
        <v>0</v>
      </c>
      <c r="O22" s="128"/>
      <c r="P22" s="18">
        <v>0</v>
      </c>
      <c r="Q22" s="18"/>
      <c r="R22" s="18">
        <v>0</v>
      </c>
      <c r="S22" s="54"/>
    </row>
    <row r="23" spans="1:20" x14ac:dyDescent="0.6">
      <c r="A23" s="5" t="s">
        <v>198</v>
      </c>
      <c r="B23" s="13"/>
      <c r="D23" s="18">
        <v>0</v>
      </c>
      <c r="E23" s="18"/>
      <c r="F23" s="18">
        <v>0</v>
      </c>
      <c r="G23" s="88"/>
      <c r="H23" s="18">
        <v>0</v>
      </c>
      <c r="I23" s="18"/>
      <c r="J23" s="18">
        <v>-5219</v>
      </c>
      <c r="K23" s="18"/>
      <c r="L23" s="18">
        <v>0</v>
      </c>
      <c r="M23" s="128"/>
      <c r="N23" s="17">
        <v>0</v>
      </c>
      <c r="O23" s="128"/>
      <c r="P23" s="18">
        <v>0</v>
      </c>
      <c r="Q23" s="18"/>
      <c r="R23" s="18">
        <v>-5219</v>
      </c>
      <c r="S23" s="17"/>
      <c r="T23" s="17"/>
    </row>
    <row r="24" spans="1:20" ht="21" thickBot="1" x14ac:dyDescent="0.65">
      <c r="A24" s="130" t="s">
        <v>214</v>
      </c>
      <c r="B24" s="13"/>
      <c r="D24" s="89">
        <f>SUM(D20:D23)</f>
        <v>2352976</v>
      </c>
      <c r="E24" s="18"/>
      <c r="F24" s="89">
        <f>SUM(F20:F23)</f>
        <v>-272294</v>
      </c>
      <c r="G24" s="18"/>
      <c r="H24" s="106">
        <f>SUM(H20:H23)</f>
        <v>0</v>
      </c>
      <c r="I24" s="18"/>
      <c r="J24" s="89">
        <f>SUM(J20:J23)</f>
        <v>-94680</v>
      </c>
      <c r="K24" s="18"/>
      <c r="L24" s="106">
        <f>SUM(L20:L23)</f>
        <v>0</v>
      </c>
      <c r="M24" s="128"/>
      <c r="N24" s="106">
        <f>SUM(N20:N23)</f>
        <v>0</v>
      </c>
      <c r="O24" s="128"/>
      <c r="P24" s="106">
        <f>SUM(P20:P23)</f>
        <v>0</v>
      </c>
      <c r="Q24" s="18"/>
      <c r="R24" s="89">
        <f>SUM(R20:R23)</f>
        <v>1986002</v>
      </c>
      <c r="S24" s="70">
        <v>0.44983999989926815</v>
      </c>
    </row>
    <row r="25" spans="1:20" ht="20.5" thickTop="1" x14ac:dyDescent="0.6">
      <c r="D25" s="17"/>
      <c r="M25" s="140"/>
      <c r="O25" s="140"/>
    </row>
    <row r="26" spans="1:20" x14ac:dyDescent="0.6">
      <c r="A26" s="30" t="s">
        <v>209</v>
      </c>
    </row>
    <row r="29" spans="1:20" x14ac:dyDescent="0.6">
      <c r="F29" s="90"/>
      <c r="H29" s="73"/>
      <c r="L29" s="68"/>
    </row>
    <row r="30" spans="1:20" x14ac:dyDescent="0.6">
      <c r="B30" s="13" t="s">
        <v>193</v>
      </c>
      <c r="D30" s="73"/>
      <c r="F30" s="72"/>
      <c r="J30" s="68"/>
      <c r="N30" s="13" t="s">
        <v>194</v>
      </c>
    </row>
    <row r="31" spans="1:20" x14ac:dyDescent="0.6">
      <c r="B31" s="13" t="s">
        <v>192</v>
      </c>
      <c r="N31" s="13" t="s">
        <v>195</v>
      </c>
    </row>
    <row r="32" spans="1:20" x14ac:dyDescent="0.6">
      <c r="A32" s="202" t="s">
        <v>92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</row>
    <row r="34" spans="4:8" x14ac:dyDescent="0.6">
      <c r="D34" s="68"/>
    </row>
    <row r="35" spans="4:8" x14ac:dyDescent="0.6">
      <c r="F35" s="17"/>
    </row>
    <row r="41" spans="4:8" ht="20.5" x14ac:dyDescent="0.65">
      <c r="D41" s="194"/>
      <c r="E41" s="140"/>
      <c r="F41" s="140"/>
      <c r="G41" s="140"/>
      <c r="H41" s="194"/>
    </row>
    <row r="74" spans="12:12" x14ac:dyDescent="0.6">
      <c r="L74" s="2">
        <v>88888</v>
      </c>
    </row>
  </sheetData>
  <mergeCells count="9">
    <mergeCell ref="L8:P8"/>
    <mergeCell ref="H10:J10"/>
    <mergeCell ref="A32:R32"/>
    <mergeCell ref="P1:R1"/>
    <mergeCell ref="A2:R2"/>
    <mergeCell ref="A3:R3"/>
    <mergeCell ref="A4:R4"/>
    <mergeCell ref="D6:R6"/>
    <mergeCell ref="D7:R7"/>
  </mergeCells>
  <pageMargins left="0.62" right="0.27" top="0.3" bottom="0.26" header="0.31496062992125984" footer="0.19"/>
  <pageSetup paperSize="9" scale="83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6"/>
  <sheetViews>
    <sheetView view="pageBreakPreview" topLeftCell="A19" zoomScale="90" zoomScaleNormal="130" zoomScaleSheetLayoutView="90" workbookViewId="0">
      <selection activeCell="I31" sqref="I31"/>
    </sheetView>
  </sheetViews>
  <sheetFormatPr defaultRowHeight="20" x14ac:dyDescent="0.6"/>
  <cols>
    <col min="1" max="1" width="2.58203125" customWidth="1"/>
    <col min="2" max="2" width="39.08203125" style="5" customWidth="1"/>
    <col min="3" max="3" width="7.75" style="2" customWidth="1"/>
    <col min="4" max="4" width="1" style="2" customWidth="1"/>
    <col min="5" max="5" width="12.75" style="2" customWidth="1"/>
    <col min="6" max="6" width="1" style="2" customWidth="1"/>
    <col min="7" max="7" width="12.75" style="2" customWidth="1"/>
    <col min="8" max="8" width="1" style="2" customWidth="1"/>
    <col min="9" max="9" width="12.75" style="44" customWidth="1"/>
    <col min="10" max="10" width="1" style="2" customWidth="1"/>
    <col min="11" max="11" width="12.75" style="2" customWidth="1"/>
  </cols>
  <sheetData>
    <row r="1" spans="1:11" x14ac:dyDescent="0.6">
      <c r="I1" s="202" t="s">
        <v>208</v>
      </c>
      <c r="J1" s="202"/>
      <c r="K1" s="202"/>
    </row>
    <row r="2" spans="1:11" ht="20.5" x14ac:dyDescent="0.65">
      <c r="B2" s="199" t="s">
        <v>0</v>
      </c>
      <c r="C2" s="199"/>
      <c r="D2" s="199"/>
      <c r="E2" s="199"/>
      <c r="F2" s="199"/>
      <c r="G2" s="199"/>
      <c r="H2" s="199"/>
      <c r="I2" s="199"/>
      <c r="J2" s="199"/>
      <c r="K2" s="199"/>
    </row>
    <row r="3" spans="1:11" ht="20.5" x14ac:dyDescent="0.3">
      <c r="B3" s="205" t="s">
        <v>196</v>
      </c>
      <c r="C3" s="205"/>
      <c r="D3" s="205"/>
      <c r="E3" s="205"/>
      <c r="F3" s="205"/>
      <c r="G3" s="205"/>
      <c r="H3" s="205"/>
      <c r="I3" s="205"/>
      <c r="J3" s="205"/>
      <c r="K3" s="205"/>
    </row>
    <row r="4" spans="1:11" ht="20.5" x14ac:dyDescent="0.65">
      <c r="B4" s="204" t="s">
        <v>210</v>
      </c>
      <c r="C4" s="204"/>
      <c r="D4" s="204"/>
      <c r="E4" s="204"/>
      <c r="F4" s="204"/>
      <c r="G4" s="204"/>
      <c r="H4" s="204"/>
      <c r="I4" s="204"/>
      <c r="J4" s="204"/>
      <c r="K4" s="204"/>
    </row>
    <row r="5" spans="1:11" ht="20.5" x14ac:dyDescent="0.65"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20.5" x14ac:dyDescent="0.65">
      <c r="E6" s="195" t="s">
        <v>59</v>
      </c>
      <c r="F6" s="195"/>
      <c r="G6" s="195"/>
      <c r="H6" s="195"/>
      <c r="I6" s="195"/>
      <c r="J6" s="195"/>
      <c r="K6" s="195"/>
    </row>
    <row r="7" spans="1:11" ht="20.5" x14ac:dyDescent="0.65">
      <c r="B7" s="1"/>
      <c r="E7" s="196" t="s">
        <v>3</v>
      </c>
      <c r="F7" s="196"/>
      <c r="G7" s="196"/>
      <c r="I7" s="195" t="s">
        <v>4</v>
      </c>
      <c r="J7" s="195"/>
      <c r="K7" s="195"/>
    </row>
    <row r="8" spans="1:11" ht="20.5" x14ac:dyDescent="0.65">
      <c r="C8" s="6" t="s">
        <v>6</v>
      </c>
      <c r="D8" s="3"/>
      <c r="E8" s="7">
        <v>2565</v>
      </c>
      <c r="F8" s="8"/>
      <c r="G8" s="7">
        <v>2564</v>
      </c>
      <c r="H8" s="3"/>
      <c r="I8" s="9">
        <v>2565</v>
      </c>
      <c r="J8" s="3"/>
      <c r="K8" s="7">
        <v>2564</v>
      </c>
    </row>
    <row r="9" spans="1:11" ht="20.5" x14ac:dyDescent="0.65">
      <c r="A9" s="12" t="s">
        <v>94</v>
      </c>
      <c r="C9" s="13"/>
      <c r="D9" s="13"/>
      <c r="E9" s="91"/>
      <c r="F9" s="91"/>
      <c r="G9" s="91"/>
      <c r="H9" s="13"/>
      <c r="I9" s="92"/>
      <c r="J9" s="91"/>
      <c r="K9" s="91"/>
    </row>
    <row r="10" spans="1:11" x14ac:dyDescent="0.6">
      <c r="B10" s="5" t="s">
        <v>95</v>
      </c>
      <c r="C10" s="13"/>
      <c r="D10" s="13"/>
      <c r="E10" s="133">
        <v>56948</v>
      </c>
      <c r="F10" s="133"/>
      <c r="G10" s="133">
        <v>50078</v>
      </c>
      <c r="H10" s="134"/>
      <c r="I10" s="133">
        <v>41162</v>
      </c>
      <c r="J10" s="133"/>
      <c r="K10" s="133">
        <v>47873</v>
      </c>
    </row>
    <row r="11" spans="1:11" ht="20.5" x14ac:dyDescent="0.65">
      <c r="A11" s="12" t="s">
        <v>98</v>
      </c>
      <c r="C11" s="188"/>
      <c r="D11" s="188"/>
      <c r="E11" s="133"/>
      <c r="F11" s="133"/>
      <c r="G11" s="133"/>
      <c r="H11" s="134"/>
      <c r="I11" s="133"/>
      <c r="J11" s="133"/>
      <c r="K11" s="133"/>
    </row>
    <row r="12" spans="1:11" x14ac:dyDescent="0.6">
      <c r="B12" s="5" t="s">
        <v>96</v>
      </c>
      <c r="C12" s="13"/>
      <c r="D12" s="13"/>
      <c r="E12" s="133">
        <v>327</v>
      </c>
      <c r="F12" s="133"/>
      <c r="G12" s="133">
        <v>265</v>
      </c>
      <c r="H12" s="134"/>
      <c r="I12" s="135">
        <v>2566</v>
      </c>
      <c r="J12" s="133"/>
      <c r="K12" s="135">
        <v>1438</v>
      </c>
    </row>
    <row r="13" spans="1:11" x14ac:dyDescent="0.6">
      <c r="B13" s="5" t="s">
        <v>97</v>
      </c>
      <c r="C13" s="13">
        <v>13.1</v>
      </c>
      <c r="D13" s="13"/>
      <c r="E13" s="133">
        <v>3351</v>
      </c>
      <c r="F13" s="133"/>
      <c r="G13" s="128">
        <v>99727</v>
      </c>
      <c r="H13" s="134"/>
      <c r="I13" s="135">
        <v>1892</v>
      </c>
      <c r="J13" s="133"/>
      <c r="K13" s="128">
        <v>99727</v>
      </c>
    </row>
    <row r="14" spans="1:11" x14ac:dyDescent="0.6">
      <c r="B14" s="5" t="s">
        <v>98</v>
      </c>
      <c r="C14" s="13"/>
      <c r="D14" s="13"/>
      <c r="E14" s="133">
        <v>513</v>
      </c>
      <c r="F14" s="133"/>
      <c r="G14" s="133">
        <v>2690</v>
      </c>
      <c r="H14" s="134"/>
      <c r="I14" s="133">
        <v>948</v>
      </c>
      <c r="J14" s="136"/>
      <c r="K14" s="137">
        <v>1183</v>
      </c>
    </row>
    <row r="15" spans="1:11" ht="20.5" x14ac:dyDescent="0.65">
      <c r="A15" s="12" t="s">
        <v>99</v>
      </c>
      <c r="C15" s="13"/>
      <c r="D15" s="13"/>
      <c r="E15" s="25">
        <f>SUM(E10:E14)</f>
        <v>61139</v>
      </c>
      <c r="F15" s="135"/>
      <c r="G15" s="25">
        <f>SUM(G10:G14)</f>
        <v>152760</v>
      </c>
      <c r="H15" s="138"/>
      <c r="I15" s="25">
        <f>SUM(I10:I14)</f>
        <v>46568</v>
      </c>
      <c r="J15" s="135"/>
      <c r="K15" s="25">
        <f>SUM(K10:K14)</f>
        <v>150221</v>
      </c>
    </row>
    <row r="16" spans="1:11" x14ac:dyDescent="0.6">
      <c r="C16" s="13"/>
      <c r="D16" s="13"/>
      <c r="E16" s="18"/>
      <c r="F16" s="18"/>
      <c r="G16" s="18"/>
      <c r="H16" s="13"/>
      <c r="I16" s="18"/>
      <c r="J16" s="18"/>
      <c r="K16" s="18"/>
    </row>
    <row r="17" spans="1:11" ht="20.5" x14ac:dyDescent="0.65">
      <c r="A17" s="12" t="s">
        <v>100</v>
      </c>
      <c r="C17" s="13"/>
      <c r="D17" s="13"/>
      <c r="E17" s="18"/>
      <c r="F17" s="18"/>
      <c r="G17" s="18"/>
      <c r="H17" s="13"/>
      <c r="I17" s="18"/>
      <c r="J17" s="18"/>
      <c r="K17" s="18"/>
    </row>
    <row r="18" spans="1:11" x14ac:dyDescent="0.6">
      <c r="B18" s="5" t="s">
        <v>101</v>
      </c>
      <c r="C18" s="13"/>
      <c r="D18" s="13"/>
      <c r="E18" s="93">
        <v>43967</v>
      </c>
      <c r="F18" s="93"/>
      <c r="G18" s="93">
        <v>44353</v>
      </c>
      <c r="H18" s="13"/>
      <c r="I18" s="94">
        <v>35233</v>
      </c>
      <c r="J18" s="93"/>
      <c r="K18" s="93">
        <v>43138</v>
      </c>
    </row>
    <row r="19" spans="1:11" x14ac:dyDescent="0.6">
      <c r="B19" s="5" t="s">
        <v>102</v>
      </c>
      <c r="C19" s="13"/>
      <c r="D19" s="13"/>
      <c r="E19" s="93">
        <v>169</v>
      </c>
      <c r="F19" s="93"/>
      <c r="G19" s="128">
        <v>0</v>
      </c>
      <c r="H19" s="128"/>
      <c r="I19" s="128">
        <v>0</v>
      </c>
      <c r="J19" s="128"/>
      <c r="K19" s="128">
        <v>0</v>
      </c>
    </row>
    <row r="20" spans="1:11" x14ac:dyDescent="0.6">
      <c r="B20" s="5" t="s">
        <v>103</v>
      </c>
      <c r="C20" s="13"/>
      <c r="D20" s="13"/>
      <c r="E20" s="93">
        <v>20494</v>
      </c>
      <c r="F20" s="93"/>
      <c r="G20" s="93">
        <v>23165</v>
      </c>
      <c r="H20" s="13"/>
      <c r="I20" s="94">
        <v>15520</v>
      </c>
      <c r="J20" s="93"/>
      <c r="K20" s="93">
        <v>22496</v>
      </c>
    </row>
    <row r="21" spans="1:11" hidden="1" x14ac:dyDescent="0.6">
      <c r="B21" s="5" t="s">
        <v>104</v>
      </c>
      <c r="C21" s="13"/>
      <c r="D21" s="13"/>
      <c r="E21" s="128">
        <v>0</v>
      </c>
      <c r="F21" s="128"/>
      <c r="G21" s="128">
        <v>0</v>
      </c>
      <c r="H21" s="128"/>
      <c r="I21" s="128">
        <v>0</v>
      </c>
      <c r="J21" s="128"/>
      <c r="K21" s="128">
        <v>0</v>
      </c>
    </row>
    <row r="22" spans="1:11" x14ac:dyDescent="0.6">
      <c r="B22" s="95" t="s">
        <v>105</v>
      </c>
      <c r="C22" s="13"/>
      <c r="D22" s="13"/>
      <c r="E22" s="96">
        <v>1723</v>
      </c>
      <c r="F22" s="93"/>
      <c r="G22" s="18">
        <v>1952</v>
      </c>
      <c r="H22" s="190"/>
      <c r="I22" s="97">
        <v>1034</v>
      </c>
      <c r="J22" s="93"/>
      <c r="K22" s="93">
        <v>3125</v>
      </c>
    </row>
    <row r="23" spans="1:11" ht="20.5" x14ac:dyDescent="0.65">
      <c r="A23" s="12" t="s">
        <v>106</v>
      </c>
      <c r="C23" s="13"/>
      <c r="D23" s="13"/>
      <c r="E23" s="23">
        <f>SUM(E18:E22)</f>
        <v>66353</v>
      </c>
      <c r="F23" s="18"/>
      <c r="G23" s="23">
        <f>SUM(G18:G22)</f>
        <v>69470</v>
      </c>
      <c r="H23" s="128">
        <v>0</v>
      </c>
      <c r="I23" s="23">
        <f>SUM(I18:I22)</f>
        <v>51787</v>
      </c>
      <c r="J23" s="18"/>
      <c r="K23" s="23">
        <f>SUM(K18:K22)</f>
        <v>68759</v>
      </c>
    </row>
    <row r="24" spans="1:11" ht="20.5" x14ac:dyDescent="0.65">
      <c r="B24" s="12"/>
      <c r="C24" s="13"/>
      <c r="D24" s="13"/>
      <c r="E24" s="98"/>
      <c r="F24" s="98"/>
      <c r="G24" s="98"/>
      <c r="H24" s="105"/>
      <c r="I24" s="98"/>
      <c r="J24" s="18"/>
      <c r="K24" s="18"/>
    </row>
    <row r="25" spans="1:11" ht="20.5" x14ac:dyDescent="0.65">
      <c r="A25" s="12" t="s">
        <v>107</v>
      </c>
      <c r="C25" s="13"/>
      <c r="D25" s="13"/>
      <c r="E25" s="93">
        <v>6542</v>
      </c>
      <c r="F25" s="93"/>
      <c r="G25" s="93">
        <v>-4857</v>
      </c>
      <c r="H25" s="13"/>
      <c r="I25" s="34">
        <v>0</v>
      </c>
      <c r="J25" s="18"/>
      <c r="K25" s="34">
        <v>0</v>
      </c>
    </row>
    <row r="26" spans="1:11" x14ac:dyDescent="0.6">
      <c r="B26" s="5" t="s">
        <v>108</v>
      </c>
      <c r="C26" s="13"/>
      <c r="D26" s="13"/>
      <c r="E26" s="64">
        <f>E15-E23+E25</f>
        <v>1328</v>
      </c>
      <c r="F26" s="18"/>
      <c r="G26" s="64">
        <f>G15-G23+G25</f>
        <v>78433</v>
      </c>
      <c r="H26" s="93"/>
      <c r="I26" s="64">
        <f>I15-I23+I25</f>
        <v>-5219</v>
      </c>
      <c r="J26" s="93"/>
      <c r="K26" s="64">
        <f>K15-K23+K25</f>
        <v>81462</v>
      </c>
    </row>
    <row r="27" spans="1:11" x14ac:dyDescent="0.6">
      <c r="B27" s="5" t="s">
        <v>109</v>
      </c>
      <c r="C27" s="13"/>
      <c r="D27" s="13"/>
      <c r="E27" s="34">
        <v>-131</v>
      </c>
      <c r="F27" s="98"/>
      <c r="G27" s="100">
        <v>-294</v>
      </c>
      <c r="H27" s="13"/>
      <c r="I27" s="34">
        <v>0</v>
      </c>
      <c r="J27" s="18"/>
      <c r="K27" s="34">
        <v>0</v>
      </c>
    </row>
    <row r="28" spans="1:11" ht="21" thickBot="1" x14ac:dyDescent="0.7">
      <c r="A28" s="12" t="s">
        <v>201</v>
      </c>
      <c r="C28" s="13"/>
      <c r="D28" s="13"/>
      <c r="E28" s="106">
        <f>SUM(E26:E27)</f>
        <v>1197</v>
      </c>
      <c r="F28" s="101"/>
      <c r="G28" s="106">
        <f>SUM(G26:G27)</f>
        <v>78139</v>
      </c>
      <c r="H28" s="99"/>
      <c r="I28" s="106">
        <f>SUM(I26:I27)</f>
        <v>-5219</v>
      </c>
      <c r="J28" s="17"/>
      <c r="K28" s="106">
        <f>SUM(K26:K27)</f>
        <v>81462</v>
      </c>
    </row>
    <row r="29" spans="1:11" ht="21" thickTop="1" x14ac:dyDescent="0.65">
      <c r="B29" s="12"/>
      <c r="C29" s="13"/>
      <c r="D29" s="13"/>
      <c r="E29" s="101"/>
      <c r="F29" s="101"/>
      <c r="G29" s="101"/>
      <c r="H29" s="99"/>
      <c r="I29" s="101"/>
      <c r="J29" s="17"/>
      <c r="K29" s="102"/>
    </row>
    <row r="30" spans="1:11" ht="20.5" x14ac:dyDescent="0.65">
      <c r="A30" s="12" t="s">
        <v>111</v>
      </c>
      <c r="C30" s="13"/>
      <c r="D30" s="13"/>
      <c r="H30" s="13"/>
      <c r="I30" s="2"/>
      <c r="J30" s="13"/>
    </row>
    <row r="31" spans="1:11" x14ac:dyDescent="0.6">
      <c r="B31" s="5" t="s">
        <v>112</v>
      </c>
      <c r="C31" s="13"/>
      <c r="D31" s="13"/>
      <c r="E31" s="18">
        <v>432</v>
      </c>
      <c r="F31" s="103"/>
      <c r="G31" s="78">
        <v>78139</v>
      </c>
      <c r="H31" s="104"/>
      <c r="I31" s="18">
        <v>-5219</v>
      </c>
      <c r="J31" s="105"/>
      <c r="K31" s="78">
        <v>81462</v>
      </c>
    </row>
    <row r="32" spans="1:11" x14ac:dyDescent="0.6">
      <c r="B32" s="5" t="s">
        <v>113</v>
      </c>
      <c r="C32" s="13"/>
      <c r="D32" s="13"/>
      <c r="E32" s="18">
        <v>765</v>
      </c>
      <c r="F32" s="18"/>
      <c r="G32" s="18">
        <v>0</v>
      </c>
      <c r="H32" s="105"/>
      <c r="I32" s="18">
        <v>0</v>
      </c>
      <c r="J32" s="18"/>
      <c r="K32" s="18">
        <v>0</v>
      </c>
    </row>
    <row r="33" spans="2:14" ht="20.5" thickBot="1" x14ac:dyDescent="0.65">
      <c r="C33" s="13"/>
      <c r="D33" s="13"/>
      <c r="E33" s="106">
        <f>SUM(E31:E32)</f>
        <v>1197</v>
      </c>
      <c r="F33" s="18"/>
      <c r="G33" s="106">
        <f>SUM(G31:G32)</f>
        <v>78139</v>
      </c>
      <c r="H33" s="104"/>
      <c r="I33" s="106">
        <f>SUM(I31:I32)</f>
        <v>-5219</v>
      </c>
      <c r="J33" s="105"/>
      <c r="K33" s="106">
        <f>SUM(K31:K32)</f>
        <v>81462</v>
      </c>
    </row>
    <row r="34" spans="2:14" ht="21" thickTop="1" x14ac:dyDescent="0.65">
      <c r="B34" s="12"/>
      <c r="C34" s="13"/>
      <c r="D34" s="13"/>
      <c r="E34" s="107"/>
      <c r="F34" s="107"/>
      <c r="G34" s="107"/>
      <c r="H34" s="13"/>
      <c r="I34" s="107"/>
      <c r="J34" s="108"/>
      <c r="K34" s="107"/>
    </row>
    <row r="35" spans="2:14" x14ac:dyDescent="0.6">
      <c r="B35" s="30" t="s">
        <v>209</v>
      </c>
      <c r="C35" s="13"/>
      <c r="D35" s="13"/>
      <c r="E35" s="107"/>
      <c r="F35" s="107"/>
      <c r="G35" s="107"/>
      <c r="H35" s="13"/>
      <c r="I35" s="107"/>
      <c r="J35" s="108"/>
      <c r="K35" s="107"/>
    </row>
    <row r="36" spans="2:14" ht="20.5" x14ac:dyDescent="0.65">
      <c r="B36" s="12"/>
      <c r="C36" s="13"/>
      <c r="D36" s="13"/>
      <c r="E36" s="107"/>
      <c r="F36" s="107"/>
      <c r="G36" s="107"/>
      <c r="H36" s="13"/>
      <c r="I36" s="107"/>
      <c r="J36" s="108"/>
      <c r="K36" s="107"/>
    </row>
    <row r="37" spans="2:14" ht="20.5" x14ac:dyDescent="0.65">
      <c r="B37" s="12"/>
      <c r="C37" s="141"/>
      <c r="D37" s="141"/>
      <c r="E37" s="107"/>
      <c r="F37" s="107"/>
      <c r="G37" s="107"/>
      <c r="H37" s="141"/>
      <c r="I37" s="107"/>
      <c r="J37" s="108"/>
      <c r="K37" s="107"/>
    </row>
    <row r="38" spans="2:14" ht="20.5" x14ac:dyDescent="0.65">
      <c r="B38" s="12"/>
      <c r="C38" s="141"/>
      <c r="D38" s="141"/>
      <c r="E38" s="107"/>
      <c r="F38" s="107"/>
      <c r="G38" s="107"/>
      <c r="H38" s="141"/>
      <c r="I38" s="107"/>
      <c r="J38" s="108"/>
      <c r="K38" s="107"/>
    </row>
    <row r="39" spans="2:14" ht="20.5" x14ac:dyDescent="0.65">
      <c r="B39" s="12"/>
      <c r="C39" s="141"/>
      <c r="D39" s="141"/>
      <c r="E39" s="107"/>
      <c r="F39" s="107"/>
      <c r="G39" s="107"/>
      <c r="H39" s="141"/>
      <c r="I39" s="107"/>
      <c r="J39" s="108"/>
      <c r="K39" s="107"/>
    </row>
    <row r="40" spans="2:14" ht="20.5" x14ac:dyDescent="0.65">
      <c r="B40" s="12"/>
      <c r="C40" s="13"/>
      <c r="D40" s="13"/>
      <c r="E40" s="107"/>
      <c r="F40" s="107"/>
      <c r="G40" s="107"/>
      <c r="H40" s="13"/>
      <c r="I40" s="107"/>
      <c r="J40" s="108"/>
      <c r="K40" s="107"/>
    </row>
    <row r="41" spans="2:14" s="129" customFormat="1" x14ac:dyDescent="0.6">
      <c r="B41" s="13" t="s">
        <v>193</v>
      </c>
      <c r="D41" s="13"/>
      <c r="E41" s="13"/>
      <c r="G41" s="13"/>
      <c r="H41" s="13" t="s">
        <v>194</v>
      </c>
      <c r="I41" s="13"/>
      <c r="J41" s="13"/>
      <c r="K41" s="13"/>
      <c r="L41" s="13"/>
      <c r="M41" s="13"/>
      <c r="N41" s="13"/>
    </row>
    <row r="42" spans="2:14" s="129" customFormat="1" x14ac:dyDescent="0.6">
      <c r="B42" s="13" t="s">
        <v>192</v>
      </c>
      <c r="D42" s="13"/>
      <c r="E42" s="13"/>
      <c r="G42" s="13"/>
      <c r="H42" s="13" t="s">
        <v>195</v>
      </c>
      <c r="I42" s="13"/>
      <c r="J42" s="13"/>
      <c r="K42" s="13"/>
      <c r="L42" s="13"/>
      <c r="M42" s="13"/>
      <c r="N42" s="13"/>
    </row>
    <row r="43" spans="2:14" s="129" customFormat="1" x14ac:dyDescent="0.6">
      <c r="B43" s="141"/>
      <c r="D43" s="141"/>
      <c r="E43" s="141"/>
      <c r="G43" s="141"/>
      <c r="H43" s="141"/>
      <c r="I43" s="141"/>
      <c r="J43" s="141"/>
      <c r="K43" s="141"/>
      <c r="L43" s="141"/>
      <c r="M43" s="141"/>
      <c r="N43" s="141"/>
    </row>
    <row r="44" spans="2:14" s="129" customFormat="1" x14ac:dyDescent="0.6">
      <c r="B44" s="141"/>
      <c r="D44" s="141"/>
      <c r="E44" s="141"/>
      <c r="G44" s="141"/>
      <c r="H44" s="141"/>
      <c r="I44" s="141"/>
      <c r="J44" s="141"/>
      <c r="K44" s="141"/>
      <c r="L44" s="141"/>
      <c r="M44" s="141"/>
      <c r="N44" s="141"/>
    </row>
    <row r="45" spans="2:14" s="129" customFormat="1" x14ac:dyDescent="0.6">
      <c r="B45" s="141"/>
      <c r="D45" s="141"/>
      <c r="E45" s="141"/>
      <c r="G45" s="141"/>
      <c r="H45" s="141"/>
      <c r="I45" s="141"/>
      <c r="J45" s="141"/>
      <c r="K45" s="141"/>
      <c r="L45" s="141"/>
      <c r="M45" s="141"/>
      <c r="N45" s="141"/>
    </row>
    <row r="46" spans="2:14" x14ac:dyDescent="0.6">
      <c r="B46" s="202" t="s">
        <v>114</v>
      </c>
      <c r="C46" s="202"/>
      <c r="D46" s="202"/>
      <c r="E46" s="202"/>
      <c r="F46" s="202"/>
      <c r="G46" s="202"/>
      <c r="H46" s="202"/>
      <c r="I46" s="202"/>
      <c r="J46" s="202"/>
      <c r="K46" s="202"/>
    </row>
  </sheetData>
  <mergeCells count="8">
    <mergeCell ref="B46:K46"/>
    <mergeCell ref="I1:K1"/>
    <mergeCell ref="B2:K2"/>
    <mergeCell ref="B3:K3"/>
    <mergeCell ref="B4:K4"/>
    <mergeCell ref="E6:K6"/>
    <mergeCell ref="E7:G7"/>
    <mergeCell ref="I7:K7"/>
  </mergeCells>
  <pageMargins left="0.54" right="0.33" top="0.48" bottom="0.32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6"/>
  <sheetViews>
    <sheetView view="pageBreakPreview" topLeftCell="A19" zoomScale="80" zoomScaleNormal="130" zoomScaleSheetLayoutView="80" workbookViewId="0">
      <selection activeCell="F11" sqref="F11"/>
    </sheetView>
  </sheetViews>
  <sheetFormatPr defaultRowHeight="20" x14ac:dyDescent="0.6"/>
  <cols>
    <col min="1" max="1" width="46" style="5" customWidth="1"/>
    <col min="2" max="2" width="7.75" style="2" customWidth="1"/>
    <col min="3" max="3" width="1" style="2" customWidth="1"/>
    <col min="4" max="4" width="12.75" style="2" customWidth="1"/>
    <col min="5" max="5" width="1" style="2" customWidth="1"/>
    <col min="6" max="6" width="12.75" style="2" customWidth="1"/>
    <col min="7" max="7" width="1" style="2" customWidth="1"/>
    <col min="8" max="8" width="12.75" style="44" customWidth="1"/>
    <col min="9" max="9" width="1" style="2" customWidth="1"/>
    <col min="10" max="10" width="12.75" style="2" customWidth="1"/>
  </cols>
  <sheetData>
    <row r="1" spans="1:10" x14ac:dyDescent="0.6">
      <c r="H1" s="198" t="s">
        <v>208</v>
      </c>
      <c r="I1" s="198"/>
      <c r="J1" s="198"/>
    </row>
    <row r="2" spans="1:10" ht="20.5" x14ac:dyDescent="0.65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20.5" x14ac:dyDescent="0.3">
      <c r="A3" s="205" t="s">
        <v>93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20.5" x14ac:dyDescent="0.65">
      <c r="A4" s="204" t="s">
        <v>210</v>
      </c>
      <c r="B4" s="204"/>
      <c r="C4" s="204"/>
      <c r="D4" s="204"/>
      <c r="E4" s="204"/>
      <c r="F4" s="204"/>
      <c r="G4" s="204"/>
      <c r="H4" s="204"/>
      <c r="I4" s="204"/>
      <c r="J4" s="204"/>
    </row>
    <row r="5" spans="1:10" ht="20.5" x14ac:dyDescent="0.6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20.5" x14ac:dyDescent="0.65">
      <c r="A6" s="47"/>
      <c r="B6" s="47"/>
      <c r="C6" s="47"/>
      <c r="D6" s="195" t="s">
        <v>59</v>
      </c>
      <c r="E6" s="195"/>
      <c r="F6" s="195"/>
      <c r="G6" s="195"/>
      <c r="H6" s="195"/>
      <c r="I6" s="195"/>
      <c r="J6" s="195"/>
    </row>
    <row r="7" spans="1:10" ht="20.5" x14ac:dyDescent="0.65">
      <c r="A7" s="47"/>
      <c r="B7" s="47"/>
      <c r="C7" s="47"/>
      <c r="D7" s="196" t="s">
        <v>3</v>
      </c>
      <c r="E7" s="196"/>
      <c r="F7" s="196"/>
      <c r="H7" s="195" t="s">
        <v>4</v>
      </c>
      <c r="I7" s="195"/>
      <c r="J7" s="195"/>
    </row>
    <row r="8" spans="1:10" ht="20.5" x14ac:dyDescent="0.65">
      <c r="A8" s="47"/>
      <c r="B8" s="139" t="s">
        <v>203</v>
      </c>
      <c r="C8" s="47"/>
      <c r="D8" s="7">
        <v>2565</v>
      </c>
      <c r="E8" s="8"/>
      <c r="F8" s="7">
        <v>2564</v>
      </c>
      <c r="G8" s="3"/>
      <c r="H8" s="9">
        <v>2565</v>
      </c>
      <c r="I8" s="3"/>
      <c r="J8" s="7">
        <v>2564</v>
      </c>
    </row>
    <row r="9" spans="1:10" ht="20.5" x14ac:dyDescent="0.65">
      <c r="A9" s="47"/>
      <c r="B9" s="47"/>
      <c r="C9" s="47"/>
      <c r="D9" s="126"/>
      <c r="E9" s="8"/>
      <c r="F9" s="126"/>
      <c r="G9" s="3"/>
      <c r="H9" s="127"/>
      <c r="I9" s="3"/>
      <c r="J9" s="126"/>
    </row>
    <row r="10" spans="1:10" ht="20.5" thickBot="1" x14ac:dyDescent="0.65">
      <c r="A10" s="109" t="s">
        <v>110</v>
      </c>
      <c r="B10" s="13"/>
      <c r="C10" s="13"/>
      <c r="D10" s="26">
        <v>1197</v>
      </c>
      <c r="E10" s="18"/>
      <c r="F10" s="26">
        <v>78138.721135600033</v>
      </c>
      <c r="G10" s="13"/>
      <c r="H10" s="26">
        <v>-5219.3344699999943</v>
      </c>
      <c r="I10" s="18"/>
      <c r="J10" s="26">
        <v>81462.057590000011</v>
      </c>
    </row>
    <row r="11" spans="1:10" ht="20.5" thickTop="1" x14ac:dyDescent="0.6">
      <c r="A11" s="109"/>
      <c r="B11" s="13"/>
      <c r="C11" s="13"/>
      <c r="D11" s="18"/>
      <c r="E11" s="93"/>
      <c r="F11" s="93"/>
      <c r="G11" s="13"/>
      <c r="H11" s="18"/>
      <c r="I11" s="110"/>
      <c r="J11" s="110"/>
    </row>
    <row r="12" spans="1:10" ht="20.5" x14ac:dyDescent="0.65">
      <c r="A12" s="12" t="s">
        <v>115</v>
      </c>
      <c r="B12" s="13"/>
      <c r="C12" s="13"/>
      <c r="G12" s="13"/>
      <c r="H12" s="2"/>
    </row>
    <row r="13" spans="1:10" x14ac:dyDescent="0.6">
      <c r="A13" s="109" t="s">
        <v>116</v>
      </c>
      <c r="B13" s="13"/>
      <c r="C13" s="13"/>
      <c r="D13" s="18">
        <v>0</v>
      </c>
      <c r="E13" s="93"/>
      <c r="F13" s="93">
        <v>-13</v>
      </c>
      <c r="G13" s="13"/>
      <c r="H13" s="18">
        <v>0</v>
      </c>
      <c r="I13" s="110"/>
      <c r="J13" s="110">
        <v>-13</v>
      </c>
    </row>
    <row r="14" spans="1:10" x14ac:dyDescent="0.6">
      <c r="A14" s="109" t="s">
        <v>117</v>
      </c>
      <c r="B14" s="13">
        <v>17</v>
      </c>
      <c r="C14" s="13"/>
      <c r="D14" s="34">
        <v>0</v>
      </c>
      <c r="E14" s="18"/>
      <c r="F14" s="34">
        <v>86</v>
      </c>
      <c r="G14" s="13"/>
      <c r="H14" s="34">
        <v>0</v>
      </c>
      <c r="I14" s="18"/>
      <c r="J14" s="34">
        <v>86</v>
      </c>
    </row>
    <row r="15" spans="1:10" x14ac:dyDescent="0.6">
      <c r="A15" s="95" t="s">
        <v>118</v>
      </c>
      <c r="B15" s="13"/>
      <c r="C15" s="13"/>
      <c r="D15" s="23">
        <f>SUM(D13:D14)</f>
        <v>0</v>
      </c>
      <c r="E15" s="18"/>
      <c r="F15" s="23">
        <f>SUM(F13:F14)</f>
        <v>73</v>
      </c>
      <c r="G15" s="111"/>
      <c r="H15" s="23">
        <f>SUM(H13:H14)</f>
        <v>0</v>
      </c>
      <c r="I15" s="111"/>
      <c r="J15" s="23">
        <f>SUM(J13:J14)</f>
        <v>73</v>
      </c>
    </row>
    <row r="16" spans="1:10" ht="21" thickBot="1" x14ac:dyDescent="0.7">
      <c r="A16" s="12" t="s">
        <v>119</v>
      </c>
      <c r="B16" s="13"/>
      <c r="C16" s="13"/>
      <c r="D16" s="106">
        <f>+D15+D10</f>
        <v>1197</v>
      </c>
      <c r="E16" s="112"/>
      <c r="F16" s="106">
        <f>+F15+F10</f>
        <v>78211.721135600033</v>
      </c>
      <c r="G16" s="13"/>
      <c r="H16" s="106">
        <f>+H15+H10</f>
        <v>-5219.3344699999943</v>
      </c>
      <c r="I16" s="108"/>
      <c r="J16" s="106">
        <f>+J15+J10</f>
        <v>81535.057590000011</v>
      </c>
    </row>
    <row r="17" spans="1:10" ht="21" thickTop="1" x14ac:dyDescent="0.65">
      <c r="A17" s="12"/>
      <c r="B17" s="13"/>
      <c r="C17" s="13"/>
      <c r="D17" s="18"/>
      <c r="E17" s="112"/>
      <c r="F17" s="18"/>
      <c r="G17" s="13"/>
      <c r="H17" s="18"/>
      <c r="I17" s="108"/>
      <c r="J17" s="18"/>
    </row>
    <row r="18" spans="1:10" ht="20.5" x14ac:dyDescent="0.65">
      <c r="A18" s="12" t="s">
        <v>120</v>
      </c>
      <c r="B18" s="13"/>
      <c r="C18" s="13"/>
      <c r="D18" s="72"/>
      <c r="E18" s="72"/>
      <c r="F18" s="72"/>
      <c r="G18" s="111"/>
      <c r="H18" s="113"/>
      <c r="I18" s="13"/>
    </row>
    <row r="19" spans="1:10" x14ac:dyDescent="0.6">
      <c r="A19" s="5" t="s">
        <v>112</v>
      </c>
      <c r="B19" s="13"/>
      <c r="C19" s="13"/>
      <c r="D19" s="18">
        <f>PL!E31</f>
        <v>432</v>
      </c>
      <c r="E19" s="18"/>
      <c r="F19" s="78">
        <v>78212</v>
      </c>
      <c r="G19" s="104"/>
      <c r="H19" s="18">
        <v>-5219.3344699999943</v>
      </c>
      <c r="I19" s="105"/>
      <c r="J19" s="78">
        <v>81535</v>
      </c>
    </row>
    <row r="20" spans="1:10" x14ac:dyDescent="0.6">
      <c r="A20" s="5" t="s">
        <v>113</v>
      </c>
      <c r="B20" s="13"/>
      <c r="C20" s="13"/>
      <c r="D20" s="18">
        <f>PL!E32</f>
        <v>765</v>
      </c>
      <c r="E20" s="18"/>
      <c r="F20" s="18">
        <v>0</v>
      </c>
      <c r="G20" s="114"/>
      <c r="H20" s="18">
        <v>0</v>
      </c>
      <c r="I20" s="18"/>
      <c r="J20" s="34">
        <v>0</v>
      </c>
    </row>
    <row r="21" spans="1:10" ht="20.5" thickBot="1" x14ac:dyDescent="0.65">
      <c r="B21" s="13"/>
      <c r="C21" s="13"/>
      <c r="D21" s="106">
        <f>SUM(D19:D20)</f>
        <v>1197</v>
      </c>
      <c r="E21" s="18"/>
      <c r="F21" s="106">
        <f>SUM(F19:F20)</f>
        <v>78212</v>
      </c>
      <c r="G21" s="13"/>
      <c r="H21" s="106">
        <f>SUM(H19:H20)</f>
        <v>-5219.3344699999943</v>
      </c>
      <c r="I21" s="13"/>
      <c r="J21" s="106">
        <f>SUM(J19:J20)</f>
        <v>81535</v>
      </c>
    </row>
    <row r="22" spans="1:10" ht="21" thickTop="1" x14ac:dyDescent="0.65">
      <c r="A22" s="12"/>
      <c r="B22" s="13"/>
      <c r="C22" s="13"/>
      <c r="D22" s="115"/>
      <c r="E22" s="115"/>
      <c r="F22" s="115"/>
      <c r="G22" s="13"/>
      <c r="H22" s="116"/>
      <c r="I22" s="115"/>
      <c r="J22" s="115"/>
    </row>
    <row r="23" spans="1:10" ht="20.5" x14ac:dyDescent="0.65">
      <c r="A23" s="117" t="s">
        <v>121</v>
      </c>
      <c r="D23" s="13"/>
      <c r="E23" s="13"/>
      <c r="F23" s="115"/>
      <c r="G23" s="115"/>
      <c r="H23" s="115"/>
      <c r="I23" s="13"/>
      <c r="J23" s="116"/>
    </row>
    <row r="24" spans="1:10" ht="20.5" thickBot="1" x14ac:dyDescent="0.65">
      <c r="A24" s="118" t="s">
        <v>122</v>
      </c>
      <c r="B24" s="13"/>
      <c r="C24" s="13"/>
      <c r="D24" s="119">
        <v>1E-3</v>
      </c>
      <c r="E24" s="120"/>
      <c r="F24" s="121">
        <v>5.7722848635424012E-2</v>
      </c>
      <c r="G24" s="122"/>
      <c r="H24" s="119">
        <v>-2.7020428444707351E-3</v>
      </c>
      <c r="I24" s="120"/>
      <c r="J24" s="119">
        <v>6.01755624397124E-2</v>
      </c>
    </row>
    <row r="25" spans="1:10" ht="21" thickTop="1" thickBot="1" x14ac:dyDescent="0.65">
      <c r="A25" s="81" t="s">
        <v>123</v>
      </c>
      <c r="B25" s="13"/>
      <c r="D25" s="123">
        <v>1931625.35549</v>
      </c>
      <c r="E25" s="124"/>
      <c r="F25" s="123">
        <v>1354963</v>
      </c>
      <c r="H25" s="123">
        <v>1931625.35549</v>
      </c>
      <c r="J25" s="27">
        <v>1354963</v>
      </c>
    </row>
    <row r="26" spans="1:10" ht="20.5" thickTop="1" x14ac:dyDescent="0.6"/>
    <row r="27" spans="1:10" x14ac:dyDescent="0.6">
      <c r="A27" s="30" t="s">
        <v>209</v>
      </c>
    </row>
    <row r="28" spans="1:10" x14ac:dyDescent="0.6">
      <c r="A28" s="2"/>
    </row>
    <row r="29" spans="1:10" x14ac:dyDescent="0.6">
      <c r="A29" s="2"/>
    </row>
    <row r="30" spans="1:10" x14ac:dyDescent="0.6">
      <c r="A30" s="30"/>
    </row>
    <row r="31" spans="1:10" x14ac:dyDescent="0.6">
      <c r="A31" s="30"/>
    </row>
    <row r="32" spans="1:10" x14ac:dyDescent="0.6">
      <c r="A32" s="30"/>
    </row>
    <row r="33" spans="1:13" x14ac:dyDescent="0.6">
      <c r="A33" s="30"/>
    </row>
    <row r="34" spans="1:13" x14ac:dyDescent="0.6">
      <c r="A34" s="30"/>
    </row>
    <row r="35" spans="1:13" x14ac:dyDescent="0.6">
      <c r="A35" s="30"/>
    </row>
    <row r="36" spans="1:13" x14ac:dyDescent="0.6">
      <c r="A36" s="30"/>
    </row>
    <row r="37" spans="1:13" x14ac:dyDescent="0.6">
      <c r="A37" s="30"/>
    </row>
    <row r="38" spans="1:13" ht="21.75" customHeight="1" x14ac:dyDescent="0.6">
      <c r="A38" s="30"/>
    </row>
    <row r="39" spans="1:13" s="129" customFormat="1" x14ac:dyDescent="0.6">
      <c r="A39" s="13" t="s">
        <v>193</v>
      </c>
      <c r="C39" s="13"/>
      <c r="D39" s="13"/>
      <c r="F39" s="13"/>
      <c r="G39" s="13" t="s">
        <v>194</v>
      </c>
      <c r="H39" s="13"/>
      <c r="I39" s="13"/>
      <c r="J39" s="13"/>
      <c r="K39" s="13"/>
      <c r="L39" s="13"/>
      <c r="M39" s="13"/>
    </row>
    <row r="40" spans="1:13" s="129" customFormat="1" x14ac:dyDescent="0.6">
      <c r="A40" s="13" t="s">
        <v>192</v>
      </c>
      <c r="C40" s="13"/>
      <c r="D40" s="13"/>
      <c r="F40" s="13"/>
      <c r="G40" s="13" t="s">
        <v>195</v>
      </c>
      <c r="H40" s="13"/>
      <c r="I40" s="13"/>
      <c r="J40" s="13"/>
      <c r="K40" s="13"/>
      <c r="L40" s="13"/>
      <c r="M40" s="13"/>
    </row>
    <row r="41" spans="1:13" s="129" customFormat="1" x14ac:dyDescent="0.6">
      <c r="A41" s="141"/>
      <c r="C41" s="141"/>
      <c r="D41" s="141"/>
      <c r="F41" s="141"/>
      <c r="G41" s="141"/>
      <c r="H41" s="141"/>
      <c r="I41" s="141"/>
      <c r="J41" s="141"/>
      <c r="K41" s="141"/>
      <c r="L41" s="141"/>
      <c r="M41" s="141"/>
    </row>
    <row r="42" spans="1:13" s="129" customFormat="1" x14ac:dyDescent="0.6">
      <c r="A42" s="141"/>
      <c r="C42" s="141"/>
      <c r="D42" s="141"/>
      <c r="F42" s="141"/>
      <c r="G42" s="141"/>
      <c r="H42" s="141"/>
      <c r="I42" s="141"/>
      <c r="J42" s="141"/>
      <c r="K42" s="141"/>
      <c r="L42" s="141"/>
      <c r="M42" s="141"/>
    </row>
    <row r="43" spans="1:13" s="129" customFormat="1" x14ac:dyDescent="0.6">
      <c r="A43" s="141"/>
      <c r="C43" s="141"/>
      <c r="D43" s="141"/>
      <c r="F43" s="141"/>
      <c r="G43" s="141"/>
      <c r="H43" s="141"/>
      <c r="I43" s="141"/>
      <c r="J43" s="141"/>
      <c r="K43" s="141"/>
      <c r="L43" s="141"/>
      <c r="M43" s="141"/>
    </row>
    <row r="44" spans="1:13" s="129" customFormat="1" x14ac:dyDescent="0.6">
      <c r="A44" s="141"/>
      <c r="C44" s="141"/>
      <c r="D44" s="141"/>
      <c r="F44" s="141"/>
      <c r="G44" s="141"/>
      <c r="H44" s="141"/>
      <c r="I44" s="141"/>
      <c r="J44" s="141"/>
      <c r="K44" s="141"/>
      <c r="L44" s="141"/>
      <c r="M44" s="141"/>
    </row>
    <row r="45" spans="1:13" s="129" customFormat="1" x14ac:dyDescent="0.6">
      <c r="A45" s="141"/>
      <c r="C45" s="141"/>
      <c r="D45" s="141"/>
      <c r="F45" s="141"/>
      <c r="G45" s="141"/>
      <c r="H45" s="141"/>
      <c r="I45" s="141"/>
      <c r="J45" s="141"/>
      <c r="K45" s="141"/>
      <c r="L45" s="141"/>
      <c r="M45" s="141"/>
    </row>
    <row r="46" spans="1:13" x14ac:dyDescent="0.6">
      <c r="A46" s="202" t="s">
        <v>124</v>
      </c>
      <c r="B46" s="202"/>
      <c r="C46" s="202"/>
      <c r="D46" s="202"/>
      <c r="E46" s="202"/>
      <c r="F46" s="202"/>
      <c r="G46" s="202"/>
      <c r="H46" s="202"/>
      <c r="I46" s="202"/>
      <c r="J46" s="202"/>
    </row>
  </sheetData>
  <mergeCells count="8">
    <mergeCell ref="H1:J1"/>
    <mergeCell ref="A46:J46"/>
    <mergeCell ref="A2:J2"/>
    <mergeCell ref="A3:J3"/>
    <mergeCell ref="A4:J4"/>
    <mergeCell ref="D6:J6"/>
    <mergeCell ref="D7:F7"/>
    <mergeCell ref="H7:J7"/>
  </mergeCells>
  <pageMargins left="0.64" right="0.42" top="0.75" bottom="0.3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L212"/>
  <sheetViews>
    <sheetView showGridLines="0" view="pageBreakPreview" topLeftCell="A26" zoomScale="80" zoomScaleNormal="115" zoomScaleSheetLayoutView="80" workbookViewId="0">
      <selection activeCell="F37" sqref="F37"/>
    </sheetView>
  </sheetViews>
  <sheetFormatPr defaultColWidth="9" defaultRowHeight="20" x14ac:dyDescent="0.6"/>
  <cols>
    <col min="1" max="1" width="9.58203125" style="144" customWidth="1"/>
    <col min="2" max="2" width="4.33203125" style="75" customWidth="1"/>
    <col min="3" max="3" width="45.25" style="75" customWidth="1"/>
    <col min="4" max="4" width="7.75" style="81" hidden="1" customWidth="1"/>
    <col min="5" max="5" width="0.75" style="81" customWidth="1"/>
    <col min="6" max="6" width="15.25" style="81" customWidth="1"/>
    <col min="7" max="7" width="0.75" style="81" customWidth="1"/>
    <col min="8" max="8" width="15.25" style="81" customWidth="1"/>
    <col min="9" max="9" width="0.75" style="81" customWidth="1"/>
    <col min="10" max="10" width="15.25" style="81" customWidth="1"/>
    <col min="11" max="11" width="0.75" style="81" customWidth="1"/>
    <col min="12" max="12" width="16.58203125" style="81" customWidth="1"/>
    <col min="13" max="16384" width="9" style="144"/>
  </cols>
  <sheetData>
    <row r="1" spans="2:12" ht="24" customHeight="1" x14ac:dyDescent="0.6">
      <c r="J1" s="202" t="s">
        <v>208</v>
      </c>
      <c r="K1" s="202"/>
      <c r="L1" s="202"/>
    </row>
    <row r="2" spans="2:12" ht="20.5" x14ac:dyDescent="0.65">
      <c r="B2" s="208" t="s">
        <v>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2:12" ht="20.5" x14ac:dyDescent="0.35">
      <c r="B3" s="209" t="s">
        <v>125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2:12" ht="20.5" x14ac:dyDescent="0.65">
      <c r="B4" s="208" t="s">
        <v>210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</row>
    <row r="5" spans="2:12" ht="9.75" customHeight="1" x14ac:dyDescent="0.6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2" ht="20.5" x14ac:dyDescent="0.65">
      <c r="B6" s="117"/>
      <c r="C6" s="117"/>
      <c r="F6" s="207" t="s">
        <v>2</v>
      </c>
      <c r="G6" s="207"/>
      <c r="H6" s="207"/>
      <c r="I6" s="207"/>
      <c r="J6" s="207"/>
      <c r="K6" s="207"/>
      <c r="L6" s="207"/>
    </row>
    <row r="7" spans="2:12" ht="20.5" x14ac:dyDescent="0.65">
      <c r="B7" s="117"/>
      <c r="C7" s="117"/>
      <c r="F7" s="206" t="s">
        <v>3</v>
      </c>
      <c r="G7" s="206"/>
      <c r="H7" s="206"/>
      <c r="J7" s="207" t="s">
        <v>4</v>
      </c>
      <c r="K7" s="207"/>
      <c r="L7" s="207"/>
    </row>
    <row r="8" spans="2:12" ht="20.5" x14ac:dyDescent="0.65">
      <c r="D8" s="146" t="s">
        <v>6</v>
      </c>
      <c r="E8" s="147"/>
      <c r="F8" s="148">
        <v>2565</v>
      </c>
      <c r="G8" s="149"/>
      <c r="H8" s="148">
        <v>2564</v>
      </c>
      <c r="I8" s="150"/>
      <c r="J8" s="151">
        <v>2565</v>
      </c>
      <c r="K8" s="152"/>
      <c r="L8" s="151">
        <v>2564</v>
      </c>
    </row>
    <row r="9" spans="2:12" ht="20.5" x14ac:dyDescent="0.65">
      <c r="B9" s="125" t="s">
        <v>126</v>
      </c>
      <c r="C9" s="125"/>
    </row>
    <row r="10" spans="2:12" x14ac:dyDescent="0.6">
      <c r="B10" s="75" t="s">
        <v>199</v>
      </c>
      <c r="E10" s="150"/>
      <c r="F10" s="150">
        <f>PL!E28</f>
        <v>1197</v>
      </c>
      <c r="G10" s="150"/>
      <c r="H10" s="150">
        <f>PL!G28</f>
        <v>78139</v>
      </c>
      <c r="I10" s="150"/>
      <c r="J10" s="150">
        <f>PL!I28</f>
        <v>-5219</v>
      </c>
      <c r="K10" s="150"/>
      <c r="L10" s="22">
        <f>PL!K28</f>
        <v>81462</v>
      </c>
    </row>
    <row r="11" spans="2:12" x14ac:dyDescent="0.6">
      <c r="B11" s="153" t="s">
        <v>127</v>
      </c>
      <c r="C11" s="153"/>
      <c r="E11" s="59"/>
      <c r="F11" s="150"/>
      <c r="G11" s="150"/>
      <c r="H11" s="150"/>
      <c r="I11" s="59"/>
      <c r="J11" s="150"/>
      <c r="K11" s="59"/>
      <c r="L11" s="22"/>
    </row>
    <row r="12" spans="2:12" x14ac:dyDescent="0.6">
      <c r="B12" s="81"/>
      <c r="C12" s="75" t="s">
        <v>128</v>
      </c>
      <c r="E12" s="59"/>
      <c r="F12" s="67">
        <f>7688</f>
        <v>7688</v>
      </c>
      <c r="G12" s="67"/>
      <c r="H12" s="67">
        <v>2934</v>
      </c>
      <c r="I12" s="59"/>
      <c r="J12" s="150">
        <v>2880</v>
      </c>
      <c r="K12" s="67"/>
      <c r="L12" s="67">
        <v>2934</v>
      </c>
    </row>
    <row r="13" spans="2:12" x14ac:dyDescent="0.6">
      <c r="B13" s="81"/>
      <c r="C13" s="75" t="s">
        <v>129</v>
      </c>
      <c r="E13" s="59"/>
      <c r="F13" s="67">
        <v>1314</v>
      </c>
      <c r="G13" s="67"/>
      <c r="H13" s="67">
        <v>6202</v>
      </c>
      <c r="I13" s="59"/>
      <c r="J13" s="150">
        <v>1272</v>
      </c>
      <c r="K13" s="67"/>
      <c r="L13" s="67">
        <v>6202</v>
      </c>
    </row>
    <row r="14" spans="2:12" hidden="1" x14ac:dyDescent="0.6">
      <c r="B14" s="81"/>
      <c r="C14" s="75" t="s">
        <v>202</v>
      </c>
      <c r="E14" s="59"/>
      <c r="F14" s="150">
        <v>0</v>
      </c>
      <c r="G14" s="150"/>
      <c r="H14" s="150">
        <v>0</v>
      </c>
      <c r="I14" s="150"/>
      <c r="J14" s="150">
        <v>0</v>
      </c>
      <c r="K14" s="150"/>
      <c r="L14" s="150">
        <v>0</v>
      </c>
    </row>
    <row r="15" spans="2:12" x14ac:dyDescent="0.6">
      <c r="B15" s="81"/>
      <c r="C15" s="75" t="s">
        <v>130</v>
      </c>
      <c r="E15" s="59"/>
      <c r="F15" s="150">
        <v>-114</v>
      </c>
      <c r="G15" s="150"/>
      <c r="H15" s="150">
        <v>0</v>
      </c>
      <c r="I15" s="150"/>
      <c r="J15" s="150">
        <v>-114</v>
      </c>
      <c r="K15" s="150"/>
      <c r="L15" s="150">
        <v>0</v>
      </c>
    </row>
    <row r="16" spans="2:12" x14ac:dyDescent="0.6">
      <c r="B16" s="81"/>
      <c r="C16" s="154" t="s">
        <v>131</v>
      </c>
      <c r="E16" s="155"/>
      <c r="F16" s="67">
        <v>129</v>
      </c>
      <c r="G16" s="67"/>
      <c r="H16" s="67">
        <v>71</v>
      </c>
      <c r="I16" s="155"/>
      <c r="J16" s="150">
        <v>56</v>
      </c>
      <c r="K16" s="67"/>
      <c r="L16" s="67">
        <v>71</v>
      </c>
    </row>
    <row r="17" spans="2:12" x14ac:dyDescent="0.6">
      <c r="B17" s="81"/>
      <c r="C17" s="154" t="s">
        <v>132</v>
      </c>
      <c r="E17" s="155"/>
      <c r="F17" s="67">
        <v>541</v>
      </c>
      <c r="G17" s="67"/>
      <c r="H17" s="67">
        <v>-4226</v>
      </c>
      <c r="I17" s="155"/>
      <c r="J17" s="150">
        <v>339</v>
      </c>
      <c r="K17" s="155"/>
      <c r="L17" s="67">
        <v>-4226</v>
      </c>
    </row>
    <row r="18" spans="2:12" x14ac:dyDescent="0.6">
      <c r="B18" s="81"/>
      <c r="C18" s="154" t="s">
        <v>97</v>
      </c>
      <c r="E18" s="155"/>
      <c r="F18" s="67">
        <v>-3351</v>
      </c>
      <c r="G18" s="67"/>
      <c r="H18" s="67">
        <v>-99727</v>
      </c>
      <c r="I18" s="155"/>
      <c r="J18" s="150">
        <v>-1892</v>
      </c>
      <c r="K18" s="155"/>
      <c r="L18" s="22">
        <v>-99727</v>
      </c>
    </row>
    <row r="19" spans="2:12" hidden="1" x14ac:dyDescent="0.6">
      <c r="B19" s="81"/>
      <c r="C19" s="154" t="s">
        <v>133</v>
      </c>
      <c r="E19" s="155"/>
      <c r="F19" s="150">
        <v>0</v>
      </c>
      <c r="G19" s="67"/>
      <c r="H19" s="128">
        <v>0</v>
      </c>
      <c r="I19" s="155"/>
      <c r="J19" s="150">
        <v>0</v>
      </c>
      <c r="K19" s="155"/>
      <c r="L19" s="128">
        <v>0</v>
      </c>
    </row>
    <row r="20" spans="2:12" x14ac:dyDescent="0.6">
      <c r="B20" s="81"/>
      <c r="C20" s="154" t="s">
        <v>134</v>
      </c>
      <c r="E20" s="155"/>
      <c r="F20" s="150">
        <v>0</v>
      </c>
      <c r="G20" s="67"/>
      <c r="H20" s="150">
        <v>-13</v>
      </c>
      <c r="I20" s="155"/>
      <c r="J20" s="150">
        <v>0</v>
      </c>
      <c r="K20" s="155"/>
      <c r="L20" s="150">
        <v>-13</v>
      </c>
    </row>
    <row r="21" spans="2:12" hidden="1" x14ac:dyDescent="0.6">
      <c r="B21" s="81"/>
      <c r="C21" s="154" t="s">
        <v>135</v>
      </c>
      <c r="D21" s="154"/>
      <c r="E21" s="154"/>
      <c r="F21" s="150">
        <v>0</v>
      </c>
      <c r="G21" s="150"/>
      <c r="H21" s="150">
        <v>0</v>
      </c>
      <c r="I21" s="150"/>
      <c r="J21" s="150">
        <v>0</v>
      </c>
      <c r="K21" s="150"/>
      <c r="L21" s="150">
        <v>0</v>
      </c>
    </row>
    <row r="22" spans="2:12" hidden="1" x14ac:dyDescent="0.6">
      <c r="B22" s="81"/>
      <c r="C22" s="154" t="s">
        <v>136</v>
      </c>
      <c r="D22" s="154"/>
      <c r="E22" s="154"/>
      <c r="F22" s="150">
        <v>0</v>
      </c>
      <c r="G22" s="150"/>
      <c r="H22" s="150">
        <v>0</v>
      </c>
      <c r="I22" s="150"/>
      <c r="J22" s="150">
        <v>0</v>
      </c>
      <c r="K22" s="150"/>
      <c r="L22" s="150">
        <v>0</v>
      </c>
    </row>
    <row r="23" spans="2:12" x14ac:dyDescent="0.6">
      <c r="B23" s="81"/>
      <c r="C23" s="154" t="s">
        <v>137</v>
      </c>
      <c r="D23" s="154"/>
      <c r="E23" s="154"/>
      <c r="F23" s="150">
        <v>-6542</v>
      </c>
      <c r="G23" s="150"/>
      <c r="H23" s="150">
        <v>4857</v>
      </c>
      <c r="I23" s="150"/>
      <c r="J23" s="150">
        <v>0</v>
      </c>
      <c r="K23" s="150"/>
      <c r="L23" s="150">
        <v>0</v>
      </c>
    </row>
    <row r="24" spans="2:12" hidden="1" x14ac:dyDescent="0.6">
      <c r="B24" s="81"/>
      <c r="C24" s="154" t="s">
        <v>138</v>
      </c>
      <c r="D24" s="154"/>
      <c r="E24" s="154"/>
      <c r="F24" s="150">
        <v>0</v>
      </c>
      <c r="G24" s="150"/>
      <c r="H24" s="150">
        <v>0</v>
      </c>
      <c r="I24" s="150"/>
      <c r="J24" s="150">
        <v>0</v>
      </c>
      <c r="K24" s="150"/>
      <c r="L24" s="150">
        <v>0</v>
      </c>
    </row>
    <row r="25" spans="2:12" x14ac:dyDescent="0.6">
      <c r="B25" s="81"/>
      <c r="C25" s="154" t="s">
        <v>139</v>
      </c>
      <c r="E25" s="155"/>
      <c r="F25" s="150">
        <v>-327</v>
      </c>
      <c r="G25" s="150"/>
      <c r="H25" s="150">
        <v>-265</v>
      </c>
      <c r="I25" s="150"/>
      <c r="J25" s="150">
        <v>-2566</v>
      </c>
      <c r="K25" s="150"/>
      <c r="L25" s="150">
        <v>-1438</v>
      </c>
    </row>
    <row r="26" spans="2:12" x14ac:dyDescent="0.6">
      <c r="B26" s="81"/>
      <c r="C26" s="154" t="s">
        <v>140</v>
      </c>
      <c r="D26" s="154"/>
      <c r="E26" s="154"/>
      <c r="F26" s="150">
        <v>1723</v>
      </c>
      <c r="G26" s="150"/>
      <c r="H26" s="150">
        <v>1952</v>
      </c>
      <c r="I26" s="150"/>
      <c r="J26" s="150">
        <v>1034</v>
      </c>
      <c r="K26" s="150"/>
      <c r="L26" s="150">
        <v>3125</v>
      </c>
    </row>
    <row r="27" spans="2:12" x14ac:dyDescent="0.6">
      <c r="B27" s="81"/>
      <c r="C27" s="154" t="s">
        <v>141</v>
      </c>
      <c r="D27" s="154"/>
      <c r="E27" s="154"/>
      <c r="F27" s="184">
        <v>131</v>
      </c>
      <c r="G27" s="150"/>
      <c r="H27" s="184">
        <v>294</v>
      </c>
      <c r="I27" s="150"/>
      <c r="J27" s="184">
        <v>0</v>
      </c>
      <c r="K27" s="150"/>
      <c r="L27" s="184">
        <v>0</v>
      </c>
    </row>
    <row r="28" spans="2:12" x14ac:dyDescent="0.6">
      <c r="B28" s="153" t="s">
        <v>142</v>
      </c>
      <c r="C28" s="153"/>
      <c r="D28" s="153"/>
      <c r="E28" s="59"/>
      <c r="F28" s="150"/>
      <c r="G28" s="150"/>
      <c r="H28" s="150"/>
      <c r="I28" s="59"/>
      <c r="J28" s="150"/>
      <c r="K28" s="59"/>
      <c r="L28" s="22"/>
    </row>
    <row r="29" spans="2:12" x14ac:dyDescent="0.6">
      <c r="B29" s="81"/>
      <c r="C29" s="153" t="s">
        <v>143</v>
      </c>
      <c r="E29" s="59"/>
      <c r="F29" s="150">
        <f>SUM(F10:F27)</f>
        <v>2389</v>
      </c>
      <c r="G29" s="150"/>
      <c r="H29" s="150">
        <f>SUM(H10:H27)</f>
        <v>-9782</v>
      </c>
      <c r="I29" s="59"/>
      <c r="J29" s="150">
        <f>SUM(J10:J27)</f>
        <v>-4210</v>
      </c>
      <c r="K29" s="59"/>
      <c r="L29" s="150">
        <f>SUM(L10:L27)</f>
        <v>-11610</v>
      </c>
    </row>
    <row r="30" spans="2:12" ht="9" customHeight="1" x14ac:dyDescent="0.6">
      <c r="B30" s="153"/>
      <c r="C30" s="153"/>
      <c r="E30" s="59"/>
      <c r="F30" s="150"/>
      <c r="G30" s="150"/>
      <c r="H30" s="150"/>
      <c r="I30" s="59"/>
      <c r="J30" s="150"/>
      <c r="K30" s="59"/>
      <c r="L30" s="22"/>
    </row>
    <row r="31" spans="2:12" x14ac:dyDescent="0.6">
      <c r="B31" s="153" t="s">
        <v>144</v>
      </c>
      <c r="C31" s="153"/>
      <c r="E31" s="59"/>
      <c r="F31" s="150"/>
      <c r="G31" s="150"/>
      <c r="H31" s="150"/>
      <c r="I31" s="59"/>
      <c r="J31" s="150"/>
      <c r="K31" s="59"/>
      <c r="L31" s="22"/>
    </row>
    <row r="32" spans="2:12" x14ac:dyDescent="0.6">
      <c r="B32" s="81"/>
      <c r="C32" s="75" t="s">
        <v>145</v>
      </c>
      <c r="E32" s="79"/>
      <c r="F32" s="67">
        <v>-295573</v>
      </c>
      <c r="G32" s="150"/>
      <c r="H32" s="67">
        <v>28772</v>
      </c>
      <c r="I32" s="79"/>
      <c r="J32" s="67">
        <v>-34445</v>
      </c>
      <c r="K32" s="67"/>
      <c r="L32" s="67">
        <v>-17403</v>
      </c>
    </row>
    <row r="33" spans="2:12" x14ac:dyDescent="0.6">
      <c r="B33" s="81"/>
      <c r="C33" s="75" t="s">
        <v>146</v>
      </c>
      <c r="E33" s="79"/>
      <c r="F33" s="67">
        <v>1753</v>
      </c>
      <c r="G33" s="150"/>
      <c r="H33" s="67">
        <v>540</v>
      </c>
      <c r="I33" s="79"/>
      <c r="J33" s="67">
        <v>2149</v>
      </c>
      <c r="K33" s="67"/>
      <c r="L33" s="67">
        <v>785</v>
      </c>
    </row>
    <row r="34" spans="2:12" x14ac:dyDescent="0.6">
      <c r="B34" s="81"/>
      <c r="C34" s="75" t="s">
        <v>147</v>
      </c>
      <c r="E34" s="79"/>
      <c r="F34" s="67">
        <v>-551</v>
      </c>
      <c r="G34" s="150"/>
      <c r="H34" s="67">
        <v>-5283</v>
      </c>
      <c r="I34" s="79"/>
      <c r="J34" s="67">
        <v>-851</v>
      </c>
      <c r="K34" s="67"/>
      <c r="L34" s="67">
        <v>4716</v>
      </c>
    </row>
    <row r="35" spans="2:12" x14ac:dyDescent="0.6">
      <c r="B35" s="81"/>
      <c r="C35" s="75" t="s">
        <v>148</v>
      </c>
      <c r="E35" s="79"/>
      <c r="F35" s="67">
        <v>22016</v>
      </c>
      <c r="G35" s="150"/>
      <c r="H35" s="67">
        <v>-3311</v>
      </c>
      <c r="I35" s="79"/>
      <c r="J35" s="67">
        <v>21208</v>
      </c>
      <c r="K35" s="67"/>
      <c r="L35" s="67">
        <v>-3319</v>
      </c>
    </row>
    <row r="36" spans="2:12" x14ac:dyDescent="0.6">
      <c r="B36" s="81"/>
      <c r="C36" s="81" t="s">
        <v>149</v>
      </c>
      <c r="E36" s="79"/>
      <c r="F36" s="157">
        <v>-358</v>
      </c>
      <c r="G36" s="67"/>
      <c r="H36" s="150">
        <v>1888</v>
      </c>
      <c r="I36" s="79"/>
      <c r="J36" s="150">
        <v>-540</v>
      </c>
      <c r="K36" s="67"/>
      <c r="L36" s="150">
        <v>1861</v>
      </c>
    </row>
    <row r="37" spans="2:12" ht="20.5" x14ac:dyDescent="0.65">
      <c r="B37" s="81"/>
      <c r="C37" s="81" t="s">
        <v>150</v>
      </c>
      <c r="D37" s="158"/>
      <c r="E37" s="83"/>
      <c r="F37" s="178">
        <f>-35-1</f>
        <v>-36</v>
      </c>
      <c r="G37" s="179"/>
      <c r="H37" s="180">
        <v>-65</v>
      </c>
      <c r="I37" s="181"/>
      <c r="J37" s="178">
        <f>78-1</f>
        <v>77</v>
      </c>
      <c r="K37" s="182"/>
      <c r="L37" s="180">
        <v>-65</v>
      </c>
    </row>
    <row r="38" spans="2:12" ht="20.5" x14ac:dyDescent="0.65">
      <c r="B38" s="159" t="s">
        <v>151</v>
      </c>
      <c r="C38" s="81"/>
      <c r="E38" s="78"/>
      <c r="F38" s="160">
        <f>SUM(F29:F37)</f>
        <v>-270360</v>
      </c>
      <c r="G38" s="160"/>
      <c r="H38" s="160">
        <f>SUM(H29:H37)</f>
        <v>12759</v>
      </c>
      <c r="I38" s="78"/>
      <c r="J38" s="160">
        <f>SUM(J29:J37)</f>
        <v>-16612</v>
      </c>
      <c r="K38" s="156"/>
      <c r="L38" s="160">
        <f>SUM(L29:L37)</f>
        <v>-25035</v>
      </c>
    </row>
    <row r="39" spans="2:12" ht="12" customHeight="1" x14ac:dyDescent="0.65">
      <c r="B39" s="159"/>
      <c r="C39" s="81"/>
      <c r="E39" s="78"/>
      <c r="F39" s="160"/>
      <c r="G39" s="160"/>
      <c r="H39" s="160"/>
      <c r="I39" s="78"/>
      <c r="J39" s="160"/>
      <c r="K39" s="156"/>
      <c r="L39" s="160"/>
    </row>
    <row r="40" spans="2:12" ht="20.5" hidden="1" x14ac:dyDescent="0.65">
      <c r="B40" s="81"/>
      <c r="C40" s="161" t="s">
        <v>152</v>
      </c>
      <c r="E40" s="78"/>
      <c r="F40" s="128">
        <v>0</v>
      </c>
      <c r="G40" s="67"/>
      <c r="H40" s="150">
        <v>0</v>
      </c>
      <c r="I40" s="78"/>
      <c r="J40" s="128">
        <v>0</v>
      </c>
      <c r="K40" s="156"/>
      <c r="L40" s="150">
        <v>0</v>
      </c>
    </row>
    <row r="41" spans="2:12" ht="20.5" x14ac:dyDescent="0.65">
      <c r="B41" s="81"/>
      <c r="C41" s="161" t="s">
        <v>153</v>
      </c>
      <c r="E41" s="78"/>
      <c r="F41" s="128">
        <v>0</v>
      </c>
      <c r="G41" s="67"/>
      <c r="H41" s="83">
        <v>-761</v>
      </c>
      <c r="I41" s="78"/>
      <c r="J41" s="128">
        <v>0</v>
      </c>
      <c r="K41" s="156"/>
      <c r="L41" s="83">
        <v>-761</v>
      </c>
    </row>
    <row r="42" spans="2:12" ht="20.5" x14ac:dyDescent="0.65">
      <c r="B42" s="81"/>
      <c r="C42" s="81" t="s">
        <v>141</v>
      </c>
      <c r="E42" s="78"/>
      <c r="F42" s="22">
        <v>-228</v>
      </c>
      <c r="G42" s="22"/>
      <c r="H42" s="22">
        <v>3739</v>
      </c>
      <c r="I42" s="78"/>
      <c r="J42" s="128">
        <v>0</v>
      </c>
      <c r="K42" s="156"/>
      <c r="L42" s="83">
        <v>3739</v>
      </c>
    </row>
    <row r="43" spans="2:12" ht="20.5" x14ac:dyDescent="0.65">
      <c r="B43" s="125" t="s">
        <v>154</v>
      </c>
      <c r="C43" s="81"/>
      <c r="E43" s="78"/>
      <c r="F43" s="162">
        <f>SUM(F38:F42)</f>
        <v>-270588</v>
      </c>
      <c r="G43" s="163"/>
      <c r="H43" s="162">
        <f>SUM(H38:H42)</f>
        <v>15737</v>
      </c>
      <c r="I43" s="78"/>
      <c r="J43" s="162">
        <f>SUM(J38:J42)</f>
        <v>-16612</v>
      </c>
      <c r="K43" s="156"/>
      <c r="L43" s="162">
        <f>SUM(L38:L42)</f>
        <v>-22057</v>
      </c>
    </row>
    <row r="44" spans="2:12" ht="11.25" customHeight="1" x14ac:dyDescent="0.65">
      <c r="B44" s="125"/>
      <c r="C44" s="81"/>
      <c r="E44" s="78"/>
      <c r="F44" s="160"/>
      <c r="G44" s="160"/>
      <c r="H44" s="160"/>
      <c r="I44" s="78"/>
      <c r="J44" s="160"/>
      <c r="K44" s="156"/>
      <c r="L44" s="160"/>
    </row>
    <row r="45" spans="2:12" ht="20.5" x14ac:dyDescent="0.65">
      <c r="B45" s="30" t="s">
        <v>209</v>
      </c>
      <c r="C45" s="164"/>
      <c r="D45" s="165"/>
      <c r="E45" s="166"/>
      <c r="F45" s="167"/>
      <c r="G45" s="167"/>
      <c r="H45" s="167"/>
      <c r="I45" s="166"/>
      <c r="J45" s="167"/>
      <c r="K45" s="168"/>
      <c r="L45" s="167"/>
    </row>
    <row r="46" spans="2:12" ht="20.5" x14ac:dyDescent="0.65">
      <c r="B46" s="30"/>
      <c r="C46" s="164"/>
      <c r="D46" s="165"/>
      <c r="E46" s="166"/>
      <c r="F46" s="167"/>
      <c r="G46" s="167"/>
      <c r="H46" s="167"/>
      <c r="I46" s="166"/>
      <c r="J46" s="167"/>
      <c r="K46" s="168"/>
      <c r="L46" s="167"/>
    </row>
    <row r="47" spans="2:12" ht="20.5" x14ac:dyDescent="0.65">
      <c r="B47" s="30"/>
      <c r="C47" s="164"/>
      <c r="D47" s="165"/>
      <c r="E47" s="166"/>
      <c r="F47" s="167"/>
      <c r="G47" s="167"/>
      <c r="H47" s="167"/>
      <c r="I47" s="166"/>
      <c r="J47" s="167"/>
      <c r="K47" s="168"/>
      <c r="L47" s="167"/>
    </row>
    <row r="48" spans="2:12" ht="20.5" x14ac:dyDescent="0.65">
      <c r="B48" s="30"/>
      <c r="C48" s="164"/>
      <c r="D48" s="165"/>
      <c r="E48" s="166"/>
      <c r="F48" s="167"/>
      <c r="G48" s="167"/>
      <c r="H48" s="167"/>
      <c r="I48" s="166"/>
      <c r="J48" s="167"/>
      <c r="K48" s="168"/>
      <c r="L48" s="167"/>
    </row>
    <row r="49" spans="2:12" ht="20.5" x14ac:dyDescent="0.65">
      <c r="B49" s="30"/>
      <c r="C49" s="164"/>
      <c r="D49" s="165"/>
      <c r="E49" s="166"/>
      <c r="F49" s="167"/>
      <c r="G49" s="167"/>
      <c r="H49" s="167"/>
      <c r="I49" s="166"/>
      <c r="J49" s="167"/>
      <c r="K49" s="168"/>
      <c r="L49" s="167"/>
    </row>
    <row r="50" spans="2:12" ht="20.5" x14ac:dyDescent="0.65">
      <c r="B50" s="30"/>
      <c r="C50" s="164"/>
      <c r="D50" s="165"/>
      <c r="E50" s="166"/>
      <c r="F50" s="167"/>
      <c r="G50" s="167"/>
      <c r="H50" s="167"/>
      <c r="I50" s="166"/>
      <c r="J50" s="167"/>
      <c r="K50" s="168"/>
      <c r="L50" s="167"/>
    </row>
    <row r="51" spans="2:12" ht="20.5" x14ac:dyDescent="0.65">
      <c r="B51" s="164"/>
      <c r="C51" s="164"/>
      <c r="D51" s="165"/>
      <c r="E51" s="166"/>
      <c r="F51" s="167"/>
      <c r="G51" s="167"/>
      <c r="H51" s="167"/>
      <c r="I51" s="166"/>
      <c r="J51" s="167"/>
      <c r="K51" s="168"/>
      <c r="L51" s="167"/>
    </row>
    <row r="52" spans="2:12" ht="20.5" x14ac:dyDescent="0.65">
      <c r="B52" s="164"/>
      <c r="C52" s="142" t="s">
        <v>193</v>
      </c>
      <c r="D52" s="165"/>
      <c r="E52" s="166"/>
      <c r="F52" s="167"/>
      <c r="G52" s="167"/>
      <c r="H52" s="167"/>
      <c r="I52" s="144"/>
      <c r="J52" s="142" t="s">
        <v>194</v>
      </c>
      <c r="K52" s="168"/>
      <c r="L52" s="167"/>
    </row>
    <row r="53" spans="2:12" ht="20.5" x14ac:dyDescent="0.65">
      <c r="B53" s="164"/>
      <c r="C53" s="142" t="s">
        <v>192</v>
      </c>
      <c r="D53" s="165"/>
      <c r="E53" s="166"/>
      <c r="F53" s="167"/>
      <c r="G53" s="167"/>
      <c r="H53" s="167"/>
      <c r="I53" s="144"/>
      <c r="J53" s="142" t="s">
        <v>195</v>
      </c>
      <c r="K53" s="168"/>
      <c r="L53" s="167"/>
    </row>
    <row r="54" spans="2:12" ht="20.5" x14ac:dyDescent="0.65">
      <c r="B54" s="164"/>
      <c r="C54" s="142"/>
      <c r="D54" s="165"/>
      <c r="E54" s="166"/>
      <c r="F54" s="167"/>
      <c r="G54" s="167"/>
      <c r="H54" s="167"/>
      <c r="I54" s="144"/>
      <c r="J54" s="142"/>
      <c r="K54" s="168"/>
      <c r="L54" s="167"/>
    </row>
    <row r="55" spans="2:12" ht="20.5" x14ac:dyDescent="0.65">
      <c r="B55" s="164"/>
      <c r="C55" s="142"/>
      <c r="D55" s="165"/>
      <c r="E55" s="166"/>
      <c r="F55" s="167"/>
      <c r="G55" s="167"/>
      <c r="H55" s="167"/>
      <c r="I55" s="144"/>
      <c r="J55" s="142"/>
      <c r="K55" s="168"/>
      <c r="L55" s="167"/>
    </row>
    <row r="56" spans="2:12" ht="20.5" x14ac:dyDescent="0.65">
      <c r="B56" s="164"/>
      <c r="C56" s="142"/>
      <c r="D56" s="165"/>
      <c r="E56" s="166"/>
      <c r="F56" s="167"/>
      <c r="G56" s="167"/>
      <c r="H56" s="167"/>
      <c r="I56" s="144"/>
      <c r="J56" s="142"/>
      <c r="K56" s="168"/>
      <c r="L56" s="167"/>
    </row>
    <row r="57" spans="2:12" ht="20.5" x14ac:dyDescent="0.65">
      <c r="B57" s="164"/>
      <c r="C57" s="142"/>
      <c r="D57" s="165"/>
      <c r="E57" s="166"/>
      <c r="F57" s="167"/>
      <c r="G57" s="167"/>
      <c r="H57" s="167"/>
      <c r="I57" s="144"/>
      <c r="J57" s="142"/>
      <c r="K57" s="168"/>
      <c r="L57" s="167"/>
    </row>
    <row r="58" spans="2:12" ht="20.5" x14ac:dyDescent="0.65">
      <c r="B58" s="164"/>
      <c r="C58" s="142"/>
      <c r="D58" s="165"/>
      <c r="E58" s="166"/>
      <c r="F58" s="167"/>
      <c r="G58" s="167"/>
      <c r="H58" s="167"/>
      <c r="I58" s="144"/>
      <c r="J58" s="142"/>
      <c r="K58" s="168"/>
      <c r="L58" s="167"/>
    </row>
    <row r="59" spans="2:12" ht="20.5" x14ac:dyDescent="0.65">
      <c r="B59" s="164"/>
      <c r="C59" s="142"/>
      <c r="D59" s="165"/>
      <c r="E59" s="166"/>
      <c r="F59" s="167"/>
      <c r="G59" s="167"/>
      <c r="H59" s="167"/>
      <c r="I59" s="144"/>
      <c r="J59" s="142"/>
      <c r="K59" s="168"/>
      <c r="L59" s="167"/>
    </row>
    <row r="60" spans="2:12" ht="20.5" x14ac:dyDescent="0.65">
      <c r="B60" s="208" t="s">
        <v>155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</row>
    <row r="61" spans="2:12" ht="20.5" x14ac:dyDescent="0.65">
      <c r="B61" s="145"/>
      <c r="C61" s="145"/>
      <c r="D61" s="145"/>
      <c r="E61" s="145"/>
      <c r="F61" s="145"/>
      <c r="G61" s="145"/>
      <c r="H61" s="145"/>
      <c r="I61" s="145"/>
      <c r="J61" s="202" t="s">
        <v>208</v>
      </c>
      <c r="K61" s="202"/>
      <c r="L61" s="202"/>
    </row>
    <row r="62" spans="2:12" ht="20.5" x14ac:dyDescent="0.65">
      <c r="B62" s="208" t="s">
        <v>0</v>
      </c>
      <c r="C62" s="208"/>
      <c r="D62" s="208"/>
      <c r="E62" s="208"/>
      <c r="F62" s="208"/>
      <c r="G62" s="208"/>
      <c r="H62" s="208"/>
      <c r="I62" s="208"/>
      <c r="J62" s="208"/>
      <c r="K62" s="208"/>
      <c r="L62" s="208"/>
    </row>
    <row r="63" spans="2:12" ht="20.5" x14ac:dyDescent="0.35">
      <c r="B63" s="209" t="s">
        <v>125</v>
      </c>
      <c r="C63" s="209"/>
      <c r="D63" s="209"/>
      <c r="E63" s="209"/>
      <c r="F63" s="209"/>
      <c r="G63" s="209"/>
      <c r="H63" s="209"/>
      <c r="I63" s="209"/>
      <c r="J63" s="209"/>
      <c r="K63" s="209"/>
      <c r="L63" s="209"/>
    </row>
    <row r="64" spans="2:12" ht="20.5" x14ac:dyDescent="0.65">
      <c r="B64" s="208" t="s">
        <v>210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</row>
    <row r="65" spans="2:12" ht="11.25" customHeight="1" x14ac:dyDescent="0.65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2:12" ht="20.5" x14ac:dyDescent="0.65">
      <c r="B66" s="117"/>
      <c r="C66" s="117"/>
      <c r="F66" s="207" t="s">
        <v>2</v>
      </c>
      <c r="G66" s="207"/>
      <c r="H66" s="207"/>
      <c r="I66" s="207"/>
      <c r="J66" s="207"/>
      <c r="K66" s="207"/>
      <c r="L66" s="207"/>
    </row>
    <row r="67" spans="2:12" ht="20.5" x14ac:dyDescent="0.65">
      <c r="B67" s="117"/>
      <c r="C67" s="117"/>
      <c r="F67" s="206" t="s">
        <v>3</v>
      </c>
      <c r="G67" s="206"/>
      <c r="H67" s="206"/>
      <c r="J67" s="207" t="s">
        <v>4</v>
      </c>
      <c r="K67" s="207"/>
      <c r="L67" s="207"/>
    </row>
    <row r="68" spans="2:12" ht="20.5" x14ac:dyDescent="0.65">
      <c r="B68" s="117"/>
      <c r="C68" s="117"/>
      <c r="D68" s="146" t="s">
        <v>6</v>
      </c>
      <c r="F68" s="148">
        <v>2565</v>
      </c>
      <c r="G68" s="149"/>
      <c r="H68" s="148">
        <v>2564</v>
      </c>
      <c r="I68" s="150"/>
      <c r="J68" s="151">
        <v>2565</v>
      </c>
      <c r="K68" s="152"/>
      <c r="L68" s="151">
        <v>2564</v>
      </c>
    </row>
    <row r="69" spans="2:12" ht="20.5" x14ac:dyDescent="0.65">
      <c r="B69" s="125" t="s">
        <v>156</v>
      </c>
      <c r="C69" s="125"/>
      <c r="D69" s="82"/>
      <c r="E69" s="169"/>
      <c r="F69" s="169"/>
      <c r="G69" s="169"/>
      <c r="H69" s="169"/>
      <c r="I69" s="169"/>
      <c r="J69" s="169"/>
      <c r="K69" s="169"/>
      <c r="L69" s="169"/>
    </row>
    <row r="70" spans="2:12" x14ac:dyDescent="0.6">
      <c r="B70" s="81"/>
      <c r="C70" s="81" t="s">
        <v>157</v>
      </c>
      <c r="D70" s="158"/>
      <c r="E70" s="83"/>
      <c r="F70" s="128">
        <v>77</v>
      </c>
      <c r="G70" s="22"/>
      <c r="H70" s="32">
        <v>0</v>
      </c>
      <c r="I70" s="83"/>
      <c r="J70" s="128">
        <v>0</v>
      </c>
      <c r="K70" s="83"/>
      <c r="L70" s="128">
        <v>0</v>
      </c>
    </row>
    <row r="71" spans="2:12" x14ac:dyDescent="0.6">
      <c r="B71" s="81"/>
      <c r="C71" s="81" t="s">
        <v>158</v>
      </c>
      <c r="D71" s="158"/>
      <c r="E71" s="83"/>
      <c r="F71" s="128">
        <v>0</v>
      </c>
      <c r="G71" s="22"/>
      <c r="H71" s="32">
        <v>195</v>
      </c>
      <c r="I71" s="83"/>
      <c r="J71" s="128">
        <v>0</v>
      </c>
      <c r="K71" s="83"/>
      <c r="L71" s="128">
        <v>195</v>
      </c>
    </row>
    <row r="72" spans="2:12" hidden="1" x14ac:dyDescent="0.6">
      <c r="B72" s="81"/>
      <c r="C72" s="81" t="s">
        <v>159</v>
      </c>
      <c r="D72" s="158"/>
      <c r="E72" s="83"/>
      <c r="F72" s="128">
        <v>0</v>
      </c>
      <c r="G72" s="22"/>
      <c r="H72" s="128">
        <v>0</v>
      </c>
      <c r="I72" s="83"/>
      <c r="J72" s="128">
        <v>0</v>
      </c>
      <c r="K72" s="83"/>
      <c r="L72" s="128">
        <v>0</v>
      </c>
    </row>
    <row r="73" spans="2:12" x14ac:dyDescent="0.6">
      <c r="B73" s="81"/>
      <c r="C73" s="81" t="s">
        <v>160</v>
      </c>
      <c r="D73" s="158"/>
      <c r="E73" s="83"/>
      <c r="F73" s="128">
        <v>0</v>
      </c>
      <c r="G73" s="22"/>
      <c r="H73" s="22">
        <v>-46</v>
      </c>
      <c r="I73" s="83"/>
      <c r="J73" s="128">
        <v>0</v>
      </c>
      <c r="K73" s="83"/>
      <c r="L73" s="128">
        <v>-46</v>
      </c>
    </row>
    <row r="74" spans="2:12" x14ac:dyDescent="0.6">
      <c r="B74" s="81"/>
      <c r="C74" s="81" t="s">
        <v>161</v>
      </c>
      <c r="D74" s="158"/>
      <c r="E74" s="83"/>
      <c r="F74" s="128">
        <v>0</v>
      </c>
      <c r="G74" s="22"/>
      <c r="H74" s="128">
        <v>-120000</v>
      </c>
      <c r="I74" s="83"/>
      <c r="J74" s="128">
        <v>0</v>
      </c>
      <c r="K74" s="83"/>
      <c r="L74" s="128">
        <v>0</v>
      </c>
    </row>
    <row r="75" spans="2:12" x14ac:dyDescent="0.6">
      <c r="B75" s="81"/>
      <c r="C75" s="81" t="s">
        <v>162</v>
      </c>
      <c r="D75" s="158"/>
      <c r="E75" s="83"/>
      <c r="F75" s="128">
        <v>0</v>
      </c>
      <c r="G75" s="22"/>
      <c r="H75" s="128">
        <v>0</v>
      </c>
      <c r="I75" s="83"/>
      <c r="J75" s="128">
        <v>0</v>
      </c>
      <c r="K75" s="83"/>
      <c r="L75" s="128">
        <v>-130000</v>
      </c>
    </row>
    <row r="76" spans="2:12" hidden="1" x14ac:dyDescent="0.6">
      <c r="B76" s="81"/>
      <c r="C76" s="81" t="s">
        <v>163</v>
      </c>
      <c r="D76" s="158"/>
      <c r="E76" s="83"/>
      <c r="F76" s="128">
        <v>0</v>
      </c>
      <c r="G76" s="22"/>
      <c r="H76" s="128">
        <v>0</v>
      </c>
      <c r="I76" s="83"/>
      <c r="J76" s="128">
        <v>0</v>
      </c>
      <c r="K76" s="83"/>
      <c r="L76" s="128">
        <v>0</v>
      </c>
    </row>
    <row r="77" spans="2:12" x14ac:dyDescent="0.6">
      <c r="B77" s="81"/>
      <c r="C77" s="5" t="s">
        <v>164</v>
      </c>
      <c r="D77" s="158"/>
      <c r="E77" s="83"/>
      <c r="F77" s="128">
        <v>0</v>
      </c>
      <c r="G77" s="22"/>
      <c r="H77" s="128">
        <v>0</v>
      </c>
      <c r="I77" s="83"/>
      <c r="J77" s="128">
        <v>-257570</v>
      </c>
      <c r="K77" s="83"/>
      <c r="L77" s="128">
        <v>-14348.999999999995</v>
      </c>
    </row>
    <row r="78" spans="2:12" x14ac:dyDescent="0.6">
      <c r="B78" s="81"/>
      <c r="C78" s="81" t="s">
        <v>215</v>
      </c>
      <c r="D78" s="158"/>
      <c r="E78" s="83"/>
      <c r="F78" s="128">
        <v>0</v>
      </c>
      <c r="G78" s="22"/>
      <c r="H78" s="128">
        <v>-63064</v>
      </c>
      <c r="I78" s="83"/>
      <c r="J78" s="128">
        <v>0</v>
      </c>
      <c r="K78" s="83"/>
      <c r="L78" s="128">
        <v>0</v>
      </c>
    </row>
    <row r="79" spans="2:12" hidden="1" x14ac:dyDescent="0.6">
      <c r="B79" s="81"/>
      <c r="C79" s="81" t="s">
        <v>165</v>
      </c>
      <c r="D79" s="158"/>
      <c r="E79" s="83"/>
      <c r="F79" s="128">
        <v>0</v>
      </c>
      <c r="G79" s="22"/>
      <c r="H79" s="128">
        <v>0</v>
      </c>
      <c r="I79" s="83"/>
      <c r="J79" s="128">
        <v>0</v>
      </c>
      <c r="K79" s="83"/>
      <c r="L79" s="128">
        <v>0</v>
      </c>
    </row>
    <row r="80" spans="2:12" x14ac:dyDescent="0.6">
      <c r="B80" s="81"/>
      <c r="C80" s="81" t="s">
        <v>219</v>
      </c>
      <c r="D80" s="158"/>
      <c r="E80" s="83"/>
      <c r="F80" s="128">
        <v>-4000</v>
      </c>
      <c r="G80" s="22"/>
      <c r="H80" s="128">
        <v>0</v>
      </c>
      <c r="I80" s="83"/>
      <c r="J80" s="128">
        <v>0</v>
      </c>
      <c r="K80" s="83"/>
      <c r="L80" s="128">
        <v>0</v>
      </c>
    </row>
    <row r="81" spans="2:12" hidden="1" x14ac:dyDescent="0.6">
      <c r="B81" s="81"/>
      <c r="C81" s="5" t="s">
        <v>166</v>
      </c>
      <c r="D81" s="158"/>
      <c r="E81" s="83"/>
      <c r="F81" s="128">
        <v>0</v>
      </c>
      <c r="G81" s="22"/>
      <c r="H81" s="128">
        <v>0</v>
      </c>
      <c r="I81" s="83"/>
      <c r="J81" s="128">
        <v>0</v>
      </c>
      <c r="K81" s="83"/>
      <c r="L81" s="128">
        <v>0</v>
      </c>
    </row>
    <row r="82" spans="2:12" x14ac:dyDescent="0.6">
      <c r="B82" s="81"/>
      <c r="C82" s="81" t="s">
        <v>167</v>
      </c>
      <c r="D82" s="158"/>
      <c r="E82" s="83"/>
      <c r="F82" s="128">
        <v>-509750</v>
      </c>
      <c r="G82" s="22"/>
      <c r="H82" s="128">
        <v>0</v>
      </c>
      <c r="I82" s="83"/>
      <c r="J82" s="128">
        <v>-509750</v>
      </c>
      <c r="K82" s="83"/>
      <c r="L82" s="128">
        <v>0</v>
      </c>
    </row>
    <row r="83" spans="2:12" x14ac:dyDescent="0.6">
      <c r="B83" s="81"/>
      <c r="C83" s="75" t="s">
        <v>168</v>
      </c>
      <c r="D83" s="158"/>
      <c r="E83" s="83"/>
      <c r="F83" s="128">
        <v>0</v>
      </c>
      <c r="G83" s="22"/>
      <c r="H83" s="22">
        <v>-25000</v>
      </c>
      <c r="I83" s="83"/>
      <c r="J83" s="128">
        <v>0</v>
      </c>
      <c r="K83" s="83"/>
      <c r="L83" s="170">
        <v>-25000</v>
      </c>
    </row>
    <row r="84" spans="2:12" x14ac:dyDescent="0.6">
      <c r="B84" s="81"/>
      <c r="C84" s="75" t="s">
        <v>169</v>
      </c>
      <c r="D84" s="158"/>
      <c r="E84" s="83"/>
      <c r="F84" s="22">
        <v>-9929</v>
      </c>
      <c r="G84" s="22"/>
      <c r="H84" s="22">
        <v>-5</v>
      </c>
      <c r="I84" s="83"/>
      <c r="J84" s="22">
        <v>-2212</v>
      </c>
      <c r="K84" s="83"/>
      <c r="L84" s="22">
        <v>-5</v>
      </c>
    </row>
    <row r="85" spans="2:12" x14ac:dyDescent="0.6">
      <c r="B85" s="81"/>
      <c r="C85" s="75" t="s">
        <v>204</v>
      </c>
      <c r="D85" s="158"/>
      <c r="E85" s="83"/>
      <c r="F85" s="22"/>
      <c r="G85" s="22"/>
      <c r="H85" s="22"/>
      <c r="I85" s="83"/>
      <c r="J85" s="22"/>
      <c r="K85" s="83"/>
      <c r="L85" s="22"/>
    </row>
    <row r="86" spans="2:12" x14ac:dyDescent="0.6">
      <c r="B86" s="81"/>
      <c r="C86" s="81" t="s">
        <v>170</v>
      </c>
      <c r="D86" s="158"/>
      <c r="E86" s="83"/>
      <c r="F86" s="22">
        <v>7164</v>
      </c>
      <c r="G86" s="22"/>
      <c r="H86" s="22">
        <v>37511</v>
      </c>
      <c r="I86" s="83"/>
      <c r="J86" s="22">
        <v>1898</v>
      </c>
      <c r="K86" s="83"/>
      <c r="L86" s="22">
        <v>37511</v>
      </c>
    </row>
    <row r="87" spans="2:12" x14ac:dyDescent="0.6">
      <c r="B87" s="81"/>
      <c r="C87" s="75" t="s">
        <v>171</v>
      </c>
      <c r="D87" s="158"/>
      <c r="E87" s="83"/>
      <c r="F87" s="34">
        <v>0</v>
      </c>
      <c r="G87" s="22"/>
      <c r="H87" s="22">
        <v>259</v>
      </c>
      <c r="I87" s="83"/>
      <c r="J87" s="34">
        <v>0</v>
      </c>
      <c r="K87" s="83"/>
      <c r="L87" s="22">
        <v>259</v>
      </c>
    </row>
    <row r="88" spans="2:12" ht="20.5" x14ac:dyDescent="0.65">
      <c r="B88" s="125" t="s">
        <v>172</v>
      </c>
      <c r="C88" s="81"/>
      <c r="D88" s="82"/>
      <c r="E88" s="83"/>
      <c r="F88" s="162">
        <f>SUM(F70:F87)</f>
        <v>-516438</v>
      </c>
      <c r="G88" s="163"/>
      <c r="H88" s="162">
        <f>SUM(H70:H87)</f>
        <v>-170150</v>
      </c>
      <c r="I88" s="83"/>
      <c r="J88" s="162">
        <f>SUM(J70:J87)</f>
        <v>-767634</v>
      </c>
      <c r="K88" s="160"/>
      <c r="L88" s="162">
        <f>SUM(L70:L87)</f>
        <v>-131435</v>
      </c>
    </row>
    <row r="89" spans="2:12" ht="8.25" customHeight="1" x14ac:dyDescent="0.6"/>
    <row r="90" spans="2:12" ht="20.5" x14ac:dyDescent="0.65">
      <c r="B90" s="125" t="s">
        <v>173</v>
      </c>
      <c r="C90" s="125"/>
      <c r="E90" s="79"/>
      <c r="F90" s="78"/>
      <c r="G90" s="78"/>
      <c r="H90" s="78"/>
      <c r="I90" s="79"/>
      <c r="J90" s="78"/>
      <c r="K90" s="79"/>
      <c r="L90" s="78"/>
    </row>
    <row r="91" spans="2:12" x14ac:dyDescent="0.6">
      <c r="B91" s="81"/>
      <c r="C91" s="75" t="s">
        <v>174</v>
      </c>
      <c r="E91" s="83"/>
      <c r="F91" s="22">
        <v>-1723</v>
      </c>
      <c r="G91" s="22"/>
      <c r="H91" s="22">
        <v>-1952</v>
      </c>
      <c r="I91" s="83"/>
      <c r="J91" s="22">
        <v>-1034</v>
      </c>
      <c r="K91" s="22"/>
      <c r="L91" s="22">
        <v>-3125</v>
      </c>
    </row>
    <row r="92" spans="2:12" x14ac:dyDescent="0.6">
      <c r="B92" s="81"/>
      <c r="C92" s="75" t="s">
        <v>175</v>
      </c>
      <c r="E92" s="79"/>
      <c r="F92" s="22">
        <v>-3612</v>
      </c>
      <c r="G92" s="22"/>
      <c r="H92" s="22">
        <v>-11438</v>
      </c>
      <c r="I92" s="79"/>
      <c r="J92" s="22">
        <v>-2759</v>
      </c>
      <c r="K92" s="22"/>
      <c r="L92" s="22">
        <v>-11438</v>
      </c>
    </row>
    <row r="93" spans="2:12" x14ac:dyDescent="0.6">
      <c r="B93" s="81"/>
      <c r="C93" s="75" t="s">
        <v>176</v>
      </c>
      <c r="E93" s="79"/>
      <c r="F93" s="78">
        <v>909857</v>
      </c>
      <c r="G93" s="22"/>
      <c r="H93" s="128">
        <v>180562</v>
      </c>
      <c r="I93" s="79"/>
      <c r="J93" s="78">
        <v>909857</v>
      </c>
      <c r="K93" s="22"/>
      <c r="L93" s="128">
        <v>180562</v>
      </c>
    </row>
    <row r="94" spans="2:12" hidden="1" x14ac:dyDescent="0.6">
      <c r="B94" s="81"/>
      <c r="C94" s="75" t="s">
        <v>177</v>
      </c>
      <c r="E94" s="79"/>
      <c r="F94" s="128">
        <v>0</v>
      </c>
      <c r="G94" s="22"/>
      <c r="H94" s="78">
        <v>0</v>
      </c>
      <c r="I94" s="79"/>
      <c r="J94" s="128">
        <v>0</v>
      </c>
      <c r="K94" s="22"/>
      <c r="L94" s="78">
        <v>0</v>
      </c>
    </row>
    <row r="95" spans="2:12" hidden="1" x14ac:dyDescent="0.6">
      <c r="B95" s="81"/>
      <c r="C95" s="75" t="s">
        <v>178</v>
      </c>
      <c r="E95" s="79"/>
      <c r="F95" s="78">
        <v>0</v>
      </c>
      <c r="G95" s="22"/>
      <c r="H95" s="78">
        <v>0</v>
      </c>
      <c r="I95" s="79"/>
      <c r="J95" s="128">
        <v>0</v>
      </c>
      <c r="K95" s="22"/>
      <c r="L95" s="78">
        <v>0</v>
      </c>
    </row>
    <row r="96" spans="2:12" ht="11.25" customHeight="1" x14ac:dyDescent="0.65">
      <c r="B96" s="81"/>
      <c r="E96" s="79"/>
      <c r="F96" s="156"/>
      <c r="G96" s="22"/>
      <c r="H96" s="22"/>
      <c r="I96" s="79"/>
      <c r="J96" s="156"/>
      <c r="K96" s="22"/>
      <c r="L96" s="171"/>
    </row>
    <row r="97" spans="2:12" ht="20.5" x14ac:dyDescent="0.65">
      <c r="B97" s="125" t="s">
        <v>179</v>
      </c>
      <c r="C97" s="125"/>
      <c r="E97" s="79"/>
      <c r="F97" s="162">
        <f>SUM(F91:F96)</f>
        <v>904522</v>
      </c>
      <c r="G97" s="163"/>
      <c r="H97" s="162">
        <f>SUM(H91:H96)</f>
        <v>167172</v>
      </c>
      <c r="I97" s="79"/>
      <c r="J97" s="162">
        <f>SUM(J91:J96)</f>
        <v>906064</v>
      </c>
      <c r="K97" s="172"/>
      <c r="L97" s="162">
        <f>SUM(L91:L96)</f>
        <v>165999</v>
      </c>
    </row>
    <row r="98" spans="2:12" ht="9.75" customHeight="1" x14ac:dyDescent="0.65">
      <c r="B98" s="125"/>
      <c r="C98" s="125"/>
      <c r="E98" s="79"/>
      <c r="F98" s="78"/>
      <c r="G98" s="78"/>
      <c r="H98" s="78"/>
      <c r="I98" s="79"/>
      <c r="J98" s="78"/>
      <c r="K98" s="79"/>
      <c r="L98" s="78"/>
    </row>
    <row r="99" spans="2:12" ht="20.5" x14ac:dyDescent="0.65">
      <c r="B99" s="125" t="s">
        <v>180</v>
      </c>
      <c r="C99" s="125"/>
      <c r="E99" s="150"/>
      <c r="F99" s="163">
        <f>F43+F88+F97</f>
        <v>117496</v>
      </c>
      <c r="G99" s="163"/>
      <c r="H99" s="163">
        <f>H43+H88+H97</f>
        <v>12759</v>
      </c>
      <c r="I99" s="163"/>
      <c r="J99" s="163">
        <f>J43+J88+J97</f>
        <v>121818</v>
      </c>
      <c r="K99" s="163"/>
      <c r="L99" s="163">
        <f>L43+L88+L97</f>
        <v>12507</v>
      </c>
    </row>
    <row r="100" spans="2:12" x14ac:dyDescent="0.6">
      <c r="B100" s="75" t="s">
        <v>200</v>
      </c>
      <c r="D100" s="82"/>
      <c r="E100" s="79"/>
      <c r="F100" s="22">
        <v>19705</v>
      </c>
      <c r="G100" s="22"/>
      <c r="H100" s="22">
        <v>6394</v>
      </c>
      <c r="I100" s="79"/>
      <c r="J100" s="22">
        <v>1574</v>
      </c>
      <c r="K100" s="79"/>
      <c r="L100" s="150">
        <v>6329</v>
      </c>
    </row>
    <row r="101" spans="2:12" ht="20.5" hidden="1" x14ac:dyDescent="0.65">
      <c r="B101" s="75" t="s">
        <v>181</v>
      </c>
      <c r="C101" s="125"/>
      <c r="E101" s="150"/>
      <c r="F101" s="128">
        <v>0</v>
      </c>
      <c r="G101" s="163"/>
      <c r="H101" s="128">
        <v>0</v>
      </c>
      <c r="I101" s="150"/>
      <c r="J101" s="128">
        <v>0</v>
      </c>
      <c r="K101" s="128"/>
      <c r="L101" s="128">
        <v>0</v>
      </c>
    </row>
    <row r="102" spans="2:12" hidden="1" x14ac:dyDescent="0.6">
      <c r="B102" s="75" t="s">
        <v>182</v>
      </c>
      <c r="D102" s="82"/>
      <c r="E102" s="79"/>
      <c r="F102" s="128">
        <v>0</v>
      </c>
      <c r="G102" s="22"/>
      <c r="H102" s="128">
        <v>0</v>
      </c>
      <c r="I102" s="79"/>
      <c r="J102" s="128">
        <v>0</v>
      </c>
      <c r="K102" s="79"/>
      <c r="L102" s="128">
        <v>0</v>
      </c>
    </row>
    <row r="103" spans="2:12" ht="21" thickBot="1" x14ac:dyDescent="0.7">
      <c r="B103" s="125" t="s">
        <v>183</v>
      </c>
      <c r="C103" s="125"/>
      <c r="D103" s="82"/>
      <c r="E103" s="79"/>
      <c r="F103" s="173">
        <f>SUM(F99:F102)</f>
        <v>137201</v>
      </c>
      <c r="G103" s="163"/>
      <c r="H103" s="173">
        <f>SUM(H99:H102)</f>
        <v>19153</v>
      </c>
      <c r="I103" s="79"/>
      <c r="J103" s="173">
        <f>SUM(J99:J102)</f>
        <v>123392</v>
      </c>
      <c r="K103" s="172"/>
      <c r="L103" s="173">
        <f>SUM(L99:L102)</f>
        <v>18836</v>
      </c>
    </row>
    <row r="104" spans="2:12" ht="9" customHeight="1" thickTop="1" x14ac:dyDescent="0.6"/>
    <row r="105" spans="2:12" ht="24" customHeight="1" x14ac:dyDescent="0.6">
      <c r="B105" s="30" t="s">
        <v>209</v>
      </c>
    </row>
    <row r="106" spans="2:12" ht="24" customHeight="1" x14ac:dyDescent="0.6"/>
    <row r="107" spans="2:12" ht="24" customHeight="1" x14ac:dyDescent="0.6"/>
    <row r="108" spans="2:12" ht="24" customHeight="1" x14ac:dyDescent="0.6"/>
    <row r="109" spans="2:12" ht="24" customHeight="1" x14ac:dyDescent="0.6"/>
    <row r="110" spans="2:12" ht="20.5" x14ac:dyDescent="0.65">
      <c r="B110" s="164"/>
      <c r="C110" s="142" t="s">
        <v>193</v>
      </c>
      <c r="D110" s="165"/>
      <c r="E110" s="166"/>
      <c r="F110" s="167"/>
      <c r="G110" s="167"/>
      <c r="H110" s="167"/>
      <c r="I110" s="144"/>
      <c r="J110" s="142" t="s">
        <v>194</v>
      </c>
      <c r="K110" s="168"/>
      <c r="L110" s="167"/>
    </row>
    <row r="111" spans="2:12" ht="20.5" x14ac:dyDescent="0.65">
      <c r="B111" s="164"/>
      <c r="C111" s="142" t="s">
        <v>192</v>
      </c>
      <c r="D111" s="165"/>
      <c r="E111" s="166"/>
      <c r="F111" s="167"/>
      <c r="G111" s="167"/>
      <c r="H111" s="167"/>
      <c r="I111" s="144"/>
      <c r="J111" s="142" t="s">
        <v>195</v>
      </c>
      <c r="K111" s="168"/>
      <c r="L111" s="167"/>
    </row>
    <row r="112" spans="2:12" ht="20.5" x14ac:dyDescent="0.65">
      <c r="B112" s="164"/>
      <c r="C112" s="142"/>
      <c r="D112" s="165"/>
      <c r="E112" s="166"/>
      <c r="F112" s="167"/>
      <c r="G112" s="167"/>
      <c r="H112" s="167"/>
      <c r="I112" s="144"/>
      <c r="J112" s="142"/>
      <c r="K112" s="168"/>
      <c r="L112" s="167"/>
    </row>
    <row r="113" spans="2:12" ht="20.5" x14ac:dyDescent="0.65">
      <c r="B113" s="164"/>
      <c r="C113" s="142"/>
      <c r="D113" s="165"/>
      <c r="E113" s="166"/>
      <c r="F113" s="167"/>
      <c r="G113" s="167"/>
      <c r="H113" s="167"/>
      <c r="I113" s="144"/>
      <c r="J113" s="142"/>
      <c r="K113" s="168"/>
      <c r="L113" s="167"/>
    </row>
    <row r="114" spans="2:12" ht="21" customHeight="1" x14ac:dyDescent="0.65">
      <c r="B114" s="164"/>
      <c r="C114" s="142"/>
      <c r="D114" s="165"/>
      <c r="E114" s="166"/>
      <c r="F114" s="167"/>
      <c r="G114" s="167"/>
      <c r="H114" s="167"/>
      <c r="I114" s="144"/>
      <c r="J114" s="142"/>
      <c r="K114" s="168"/>
      <c r="L114" s="167"/>
    </row>
    <row r="115" spans="2:12" ht="21" customHeight="1" x14ac:dyDescent="0.65">
      <c r="B115" s="164"/>
      <c r="C115" s="142"/>
      <c r="D115" s="165"/>
      <c r="E115" s="166"/>
      <c r="F115" s="167"/>
      <c r="G115" s="167"/>
      <c r="H115" s="167"/>
      <c r="I115" s="144"/>
      <c r="J115" s="142"/>
      <c r="K115" s="168"/>
      <c r="L115" s="167"/>
    </row>
    <row r="116" spans="2:12" ht="21" customHeight="1" x14ac:dyDescent="0.65">
      <c r="B116" s="164"/>
      <c r="C116" s="142"/>
      <c r="D116" s="165"/>
      <c r="E116" s="166"/>
      <c r="F116" s="167"/>
      <c r="G116" s="167"/>
      <c r="H116" s="167"/>
      <c r="I116" s="144"/>
      <c r="J116" s="142"/>
      <c r="K116" s="168"/>
      <c r="L116" s="167"/>
    </row>
    <row r="117" spans="2:12" ht="21" customHeight="1" x14ac:dyDescent="0.65">
      <c r="B117" s="164"/>
      <c r="C117" s="142"/>
      <c r="D117" s="165"/>
      <c r="E117" s="166"/>
      <c r="F117" s="167"/>
      <c r="G117" s="167"/>
      <c r="H117" s="167"/>
      <c r="I117" s="144"/>
      <c r="J117" s="142"/>
      <c r="K117" s="168"/>
      <c r="L117" s="167"/>
    </row>
    <row r="118" spans="2:12" ht="20.5" x14ac:dyDescent="0.65">
      <c r="B118" s="164"/>
      <c r="C118" s="142"/>
      <c r="D118" s="165"/>
      <c r="E118" s="166"/>
      <c r="F118" s="167"/>
      <c r="G118" s="167"/>
      <c r="H118" s="167"/>
      <c r="I118" s="144"/>
      <c r="J118" s="142"/>
      <c r="K118" s="168"/>
      <c r="L118" s="167"/>
    </row>
    <row r="119" spans="2:12" ht="20.5" x14ac:dyDescent="0.65">
      <c r="B119" s="164"/>
      <c r="C119" s="142"/>
      <c r="D119" s="165"/>
      <c r="E119" s="166"/>
      <c r="F119" s="167"/>
      <c r="G119" s="167"/>
      <c r="H119" s="167"/>
      <c r="I119" s="144"/>
      <c r="J119" s="142"/>
      <c r="K119" s="168"/>
      <c r="L119" s="167"/>
    </row>
    <row r="120" spans="2:12" ht="20.5" x14ac:dyDescent="0.65">
      <c r="B120" s="164"/>
      <c r="C120" s="142"/>
      <c r="D120" s="165"/>
      <c r="E120" s="166"/>
      <c r="F120" s="167"/>
      <c r="G120" s="167"/>
      <c r="H120" s="167"/>
      <c r="I120" s="144"/>
      <c r="J120" s="142"/>
      <c r="K120" s="168"/>
      <c r="L120" s="167"/>
    </row>
    <row r="121" spans="2:12" x14ac:dyDescent="0.6">
      <c r="B121" s="210" t="s">
        <v>189</v>
      </c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</row>
    <row r="122" spans="2:12" x14ac:dyDescent="0.6">
      <c r="B122" s="158"/>
      <c r="C122" s="158"/>
      <c r="D122" s="158"/>
      <c r="E122" s="158"/>
      <c r="F122" s="158"/>
      <c r="G122" s="158"/>
      <c r="H122" s="158"/>
      <c r="I122" s="158"/>
      <c r="J122" s="202" t="s">
        <v>208</v>
      </c>
      <c r="K122" s="202"/>
      <c r="L122" s="202"/>
    </row>
    <row r="123" spans="2:12" ht="20.5" x14ac:dyDescent="0.65">
      <c r="B123" s="208" t="s">
        <v>0</v>
      </c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</row>
    <row r="124" spans="2:12" ht="20.5" x14ac:dyDescent="0.35">
      <c r="B124" s="209" t="s">
        <v>125</v>
      </c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</row>
    <row r="125" spans="2:12" ht="20.5" x14ac:dyDescent="0.65">
      <c r="B125" s="208" t="s">
        <v>210</v>
      </c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</row>
    <row r="126" spans="2:12" ht="11.25" customHeight="1" x14ac:dyDescent="0.65"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</row>
    <row r="127" spans="2:12" ht="20.5" x14ac:dyDescent="0.65">
      <c r="B127" s="117"/>
      <c r="C127" s="117"/>
      <c r="F127" s="207" t="s">
        <v>2</v>
      </c>
      <c r="G127" s="207"/>
      <c r="H127" s="207"/>
      <c r="I127" s="207"/>
      <c r="J127" s="207"/>
      <c r="K127" s="207"/>
      <c r="L127" s="207"/>
    </row>
    <row r="128" spans="2:12" ht="20.5" x14ac:dyDescent="0.65">
      <c r="B128" s="117"/>
      <c r="C128" s="117"/>
      <c r="F128" s="206" t="s">
        <v>3</v>
      </c>
      <c r="G128" s="206"/>
      <c r="H128" s="206"/>
      <c r="J128" s="207" t="s">
        <v>4</v>
      </c>
      <c r="K128" s="207"/>
      <c r="L128" s="207"/>
    </row>
    <row r="129" spans="2:12" ht="20.5" x14ac:dyDescent="0.65">
      <c r="B129" s="117"/>
      <c r="C129" s="117"/>
      <c r="D129" s="146" t="s">
        <v>6</v>
      </c>
      <c r="F129" s="148">
        <v>2565</v>
      </c>
      <c r="G129" s="149"/>
      <c r="H129" s="148">
        <v>2564</v>
      </c>
      <c r="I129" s="150"/>
      <c r="J129" s="151">
        <v>2565</v>
      </c>
      <c r="K129" s="152"/>
      <c r="L129" s="151">
        <v>2564</v>
      </c>
    </row>
    <row r="130" spans="2:12" ht="20.5" x14ac:dyDescent="0.65">
      <c r="B130" s="125" t="s">
        <v>184</v>
      </c>
      <c r="C130" s="125"/>
      <c r="D130" s="144"/>
      <c r="E130" s="144"/>
      <c r="F130" s="144"/>
      <c r="G130" s="144"/>
      <c r="H130" s="144"/>
      <c r="I130" s="144"/>
      <c r="J130" s="144"/>
      <c r="K130" s="144"/>
      <c r="L130" s="59"/>
    </row>
    <row r="131" spans="2:12" hidden="1" x14ac:dyDescent="0.6">
      <c r="B131" s="81" t="s">
        <v>185</v>
      </c>
      <c r="C131" s="81"/>
      <c r="D131" s="82"/>
      <c r="F131" s="128">
        <v>0</v>
      </c>
      <c r="G131" s="174"/>
      <c r="H131" s="79">
        <v>0</v>
      </c>
      <c r="J131" s="128">
        <v>0</v>
      </c>
      <c r="L131" s="79">
        <v>0</v>
      </c>
    </row>
    <row r="132" spans="2:12" x14ac:dyDescent="0.6">
      <c r="B132" s="81" t="s">
        <v>186</v>
      </c>
      <c r="C132" s="81"/>
      <c r="F132" s="128">
        <v>0</v>
      </c>
      <c r="G132" s="143"/>
      <c r="H132" s="143">
        <v>-160465</v>
      </c>
      <c r="J132" s="128">
        <v>0</v>
      </c>
      <c r="L132" s="143">
        <v>-160465</v>
      </c>
    </row>
    <row r="133" spans="2:12" x14ac:dyDescent="0.6">
      <c r="B133" s="81" t="s">
        <v>187</v>
      </c>
      <c r="C133" s="81"/>
      <c r="F133" s="128">
        <v>0</v>
      </c>
      <c r="H133" s="143">
        <v>3116</v>
      </c>
      <c r="J133" s="128">
        <v>0</v>
      </c>
      <c r="L133" s="143">
        <v>3116</v>
      </c>
    </row>
    <row r="134" spans="2:12" ht="22.5" customHeight="1" x14ac:dyDescent="0.6">
      <c r="B134" s="81" t="s">
        <v>188</v>
      </c>
      <c r="C134" s="81"/>
      <c r="F134" s="128">
        <v>0</v>
      </c>
      <c r="H134" s="143">
        <v>75</v>
      </c>
      <c r="J134" s="128">
        <v>0</v>
      </c>
      <c r="L134" s="143">
        <v>75</v>
      </c>
    </row>
    <row r="135" spans="2:12" ht="22.5" customHeight="1" x14ac:dyDescent="0.6">
      <c r="B135" s="75" t="s">
        <v>216</v>
      </c>
      <c r="F135" s="128"/>
      <c r="H135" s="143"/>
      <c r="J135" s="128"/>
      <c r="L135" s="143"/>
    </row>
    <row r="136" spans="2:12" ht="22.5" customHeight="1" x14ac:dyDescent="0.6">
      <c r="C136" s="75" t="s">
        <v>217</v>
      </c>
      <c r="F136" s="128">
        <v>0</v>
      </c>
      <c r="H136" s="143">
        <v>-37500</v>
      </c>
      <c r="J136" s="128">
        <v>0</v>
      </c>
      <c r="K136" s="81">
        <v>0</v>
      </c>
      <c r="L136" s="143">
        <v>-37500</v>
      </c>
    </row>
    <row r="137" spans="2:12" ht="23" customHeight="1" x14ac:dyDescent="0.6">
      <c r="F137" s="175"/>
      <c r="J137" s="73"/>
    </row>
    <row r="138" spans="2:12" ht="22.5" customHeight="1" x14ac:dyDescent="0.6">
      <c r="B138" s="30" t="s">
        <v>209</v>
      </c>
      <c r="F138" s="175"/>
      <c r="J138" s="73"/>
    </row>
    <row r="139" spans="2:12" ht="22.5" customHeight="1" x14ac:dyDescent="0.6">
      <c r="F139" s="175"/>
      <c r="J139" s="73"/>
    </row>
    <row r="140" spans="2:12" ht="22.5" customHeight="1" x14ac:dyDescent="0.6">
      <c r="F140" s="175"/>
      <c r="J140" s="73"/>
    </row>
    <row r="141" spans="2:12" ht="22.5" customHeight="1" x14ac:dyDescent="0.6">
      <c r="F141" s="175"/>
      <c r="J141" s="73"/>
    </row>
    <row r="142" spans="2:12" ht="22.5" customHeight="1" x14ac:dyDescent="0.6">
      <c r="F142" s="175"/>
      <c r="J142" s="73"/>
    </row>
    <row r="143" spans="2:12" ht="22.5" customHeight="1" x14ac:dyDescent="0.6">
      <c r="F143" s="175"/>
      <c r="J143" s="73"/>
    </row>
    <row r="144" spans="2:12" ht="22.5" customHeight="1" x14ac:dyDescent="0.65">
      <c r="C144" s="142"/>
      <c r="D144" s="165"/>
      <c r="E144" s="166"/>
      <c r="F144" s="167"/>
      <c r="G144" s="167"/>
      <c r="H144" s="167"/>
      <c r="I144" s="144"/>
      <c r="J144" s="142"/>
      <c r="K144" s="168"/>
      <c r="L144" s="167"/>
    </row>
    <row r="145" spans="2:12" ht="22.5" customHeight="1" x14ac:dyDescent="0.65">
      <c r="C145" s="142"/>
      <c r="D145" s="165"/>
      <c r="E145" s="166"/>
      <c r="F145" s="167"/>
      <c r="G145" s="167"/>
      <c r="H145" s="167"/>
      <c r="I145" s="144"/>
      <c r="J145" s="142"/>
      <c r="K145" s="168"/>
      <c r="L145" s="167"/>
    </row>
    <row r="146" spans="2:12" ht="22.5" customHeight="1" x14ac:dyDescent="0.6">
      <c r="F146" s="175"/>
      <c r="J146" s="73"/>
    </row>
    <row r="147" spans="2:12" x14ac:dyDescent="0.6">
      <c r="B147" s="16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</row>
    <row r="148" spans="2:12" x14ac:dyDescent="0.6">
      <c r="B148" s="16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</row>
    <row r="149" spans="2:12" ht="20.5" x14ac:dyDescent="0.65">
      <c r="B149" s="164"/>
      <c r="C149" s="142"/>
      <c r="D149" s="165"/>
      <c r="E149" s="166"/>
      <c r="F149" s="167"/>
      <c r="G149" s="167"/>
      <c r="H149" s="167"/>
      <c r="I149" s="144"/>
      <c r="J149" s="142"/>
      <c r="K149" s="168"/>
      <c r="L149" s="167"/>
    </row>
    <row r="150" spans="2:12" ht="20.5" x14ac:dyDescent="0.65">
      <c r="B150" s="164"/>
      <c r="C150" s="142"/>
      <c r="D150" s="165"/>
      <c r="E150" s="166"/>
      <c r="F150" s="167"/>
      <c r="G150" s="167"/>
      <c r="H150" s="167"/>
      <c r="I150" s="144"/>
      <c r="J150" s="142"/>
      <c r="K150" s="168"/>
      <c r="L150" s="167"/>
    </row>
    <row r="151" spans="2:12" ht="20.5" x14ac:dyDescent="0.65">
      <c r="B151" s="164"/>
      <c r="C151" s="142"/>
      <c r="D151" s="165"/>
      <c r="E151" s="166"/>
      <c r="F151" s="167"/>
      <c r="G151" s="167"/>
      <c r="H151" s="167"/>
      <c r="I151" s="144"/>
      <c r="J151" s="142"/>
      <c r="K151" s="168"/>
      <c r="L151" s="167"/>
    </row>
    <row r="152" spans="2:12" ht="20.5" x14ac:dyDescent="0.65">
      <c r="B152" s="164"/>
      <c r="C152" s="142"/>
      <c r="D152" s="165"/>
      <c r="E152" s="166"/>
      <c r="F152" s="167"/>
      <c r="G152" s="167"/>
      <c r="H152" s="167"/>
      <c r="I152" s="144"/>
      <c r="J152" s="142"/>
      <c r="K152" s="168"/>
      <c r="L152" s="167"/>
    </row>
    <row r="153" spans="2:12" ht="20.5" x14ac:dyDescent="0.65">
      <c r="B153" s="164"/>
      <c r="C153" s="142"/>
      <c r="D153" s="165"/>
      <c r="E153" s="166"/>
      <c r="F153" s="167"/>
      <c r="G153" s="167"/>
      <c r="H153" s="167"/>
      <c r="I153" s="144"/>
      <c r="J153" s="142"/>
      <c r="K153" s="168"/>
      <c r="L153" s="167"/>
    </row>
    <row r="154" spans="2:12" ht="20.5" x14ac:dyDescent="0.65">
      <c r="B154" s="164"/>
      <c r="C154" s="142"/>
      <c r="D154" s="165"/>
      <c r="E154" s="166"/>
      <c r="F154" s="167"/>
      <c r="G154" s="167"/>
      <c r="H154" s="167"/>
      <c r="I154" s="144"/>
      <c r="J154" s="142"/>
      <c r="K154" s="168"/>
      <c r="L154" s="167"/>
    </row>
    <row r="155" spans="2:12" ht="20.5" x14ac:dyDescent="0.65">
      <c r="B155" s="164"/>
      <c r="C155" s="142"/>
      <c r="D155" s="165"/>
      <c r="E155" s="166"/>
      <c r="F155" s="167"/>
      <c r="G155" s="167"/>
      <c r="H155" s="167"/>
      <c r="I155" s="144"/>
      <c r="J155" s="142"/>
      <c r="K155" s="168"/>
      <c r="L155" s="167"/>
    </row>
    <row r="156" spans="2:12" ht="20.5" x14ac:dyDescent="0.65">
      <c r="B156" s="164"/>
      <c r="C156" s="142"/>
      <c r="D156" s="165"/>
      <c r="E156" s="166"/>
      <c r="F156" s="167"/>
      <c r="G156" s="167"/>
      <c r="H156" s="167"/>
      <c r="I156" s="144"/>
      <c r="J156" s="142"/>
      <c r="K156" s="168"/>
      <c r="L156" s="167"/>
    </row>
    <row r="157" spans="2:12" ht="20.5" x14ac:dyDescent="0.65">
      <c r="B157" s="164"/>
      <c r="C157" s="142"/>
      <c r="D157" s="165"/>
      <c r="E157" s="166"/>
      <c r="F157" s="167"/>
      <c r="G157" s="167"/>
      <c r="H157" s="167"/>
      <c r="I157" s="144"/>
      <c r="J157" s="142"/>
      <c r="K157" s="168"/>
      <c r="L157" s="167"/>
    </row>
    <row r="158" spans="2:12" ht="20.5" x14ac:dyDescent="0.65">
      <c r="B158" s="164"/>
      <c r="C158" s="142"/>
      <c r="D158" s="165"/>
      <c r="E158" s="166"/>
      <c r="F158" s="167"/>
      <c r="G158" s="167"/>
      <c r="H158" s="167"/>
      <c r="I158" s="144"/>
      <c r="J158" s="142"/>
      <c r="K158" s="168"/>
      <c r="L158" s="167"/>
    </row>
    <row r="159" spans="2:12" ht="20.5" x14ac:dyDescent="0.65">
      <c r="B159" s="164"/>
      <c r="C159" s="142"/>
      <c r="D159" s="165"/>
      <c r="E159" s="166"/>
      <c r="F159" s="167"/>
      <c r="G159" s="167"/>
      <c r="H159" s="167"/>
      <c r="I159" s="144"/>
      <c r="J159" s="142"/>
      <c r="K159" s="168"/>
      <c r="L159" s="167"/>
    </row>
    <row r="160" spans="2:12" ht="20.5" x14ac:dyDescent="0.65">
      <c r="B160" s="164"/>
      <c r="C160" s="142"/>
      <c r="D160" s="165"/>
      <c r="E160" s="166"/>
      <c r="F160" s="167"/>
      <c r="G160" s="167"/>
      <c r="H160" s="167"/>
      <c r="I160" s="144"/>
      <c r="J160" s="142"/>
      <c r="K160" s="168"/>
      <c r="L160" s="167"/>
    </row>
    <row r="161" spans="2:12" ht="20.5" x14ac:dyDescent="0.65">
      <c r="B161" s="164"/>
      <c r="C161" s="142"/>
      <c r="D161" s="165"/>
      <c r="E161" s="166"/>
      <c r="F161" s="167"/>
      <c r="G161" s="167"/>
      <c r="H161" s="167"/>
      <c r="I161" s="144"/>
      <c r="J161" s="142"/>
      <c r="K161" s="168"/>
      <c r="L161" s="167"/>
    </row>
    <row r="162" spans="2:12" ht="20.5" x14ac:dyDescent="0.65">
      <c r="B162" s="164"/>
      <c r="C162" s="142"/>
      <c r="D162" s="165"/>
      <c r="E162" s="166"/>
      <c r="F162" s="167"/>
      <c r="G162" s="167"/>
      <c r="H162" s="167"/>
      <c r="I162" s="144"/>
      <c r="J162" s="142"/>
      <c r="K162" s="168"/>
      <c r="L162" s="167"/>
    </row>
    <row r="163" spans="2:12" ht="20.5" x14ac:dyDescent="0.65">
      <c r="B163" s="164"/>
      <c r="C163" s="142"/>
      <c r="D163" s="165"/>
      <c r="E163" s="166"/>
      <c r="F163" s="167"/>
      <c r="G163" s="167"/>
      <c r="H163" s="167"/>
      <c r="I163" s="144"/>
      <c r="J163" s="142"/>
      <c r="K163" s="168"/>
      <c r="L163" s="167"/>
    </row>
    <row r="164" spans="2:12" ht="20.5" x14ac:dyDescent="0.65">
      <c r="B164" s="164"/>
      <c r="C164" s="142"/>
      <c r="D164" s="165"/>
      <c r="E164" s="166"/>
      <c r="F164" s="167"/>
      <c r="G164" s="167"/>
      <c r="H164" s="167"/>
      <c r="I164" s="144"/>
      <c r="J164" s="142"/>
      <c r="K164" s="168"/>
      <c r="L164" s="167"/>
    </row>
    <row r="165" spans="2:12" ht="20.5" x14ac:dyDescent="0.65">
      <c r="B165" s="164"/>
      <c r="C165" s="142"/>
      <c r="D165" s="165"/>
      <c r="E165" s="166"/>
      <c r="F165" s="167"/>
      <c r="G165" s="167"/>
      <c r="H165" s="167"/>
      <c r="I165" s="144"/>
      <c r="J165" s="142"/>
      <c r="K165" s="168"/>
      <c r="L165" s="167"/>
    </row>
    <row r="166" spans="2:12" ht="20.5" x14ac:dyDescent="0.65">
      <c r="B166" s="164"/>
      <c r="C166" s="142"/>
      <c r="D166" s="165"/>
      <c r="E166" s="166"/>
      <c r="F166" s="167"/>
      <c r="G166" s="167"/>
      <c r="H166" s="167"/>
      <c r="I166" s="144"/>
      <c r="J166" s="142"/>
      <c r="K166" s="168"/>
      <c r="L166" s="167"/>
    </row>
    <row r="167" spans="2:12" ht="22.5" customHeight="1" x14ac:dyDescent="0.65">
      <c r="C167" s="142" t="s">
        <v>193</v>
      </c>
      <c r="D167" s="165"/>
      <c r="E167" s="166"/>
      <c r="F167" s="167"/>
      <c r="G167" s="167"/>
      <c r="H167" s="167"/>
      <c r="I167" s="144"/>
      <c r="J167" s="142" t="s">
        <v>194</v>
      </c>
      <c r="K167" s="168"/>
      <c r="L167" s="167"/>
    </row>
    <row r="168" spans="2:12" ht="22.5" customHeight="1" x14ac:dyDescent="0.65">
      <c r="C168" s="142" t="s">
        <v>192</v>
      </c>
      <c r="D168" s="165"/>
      <c r="E168" s="166"/>
      <c r="F168" s="167"/>
      <c r="G168" s="167"/>
      <c r="H168" s="167"/>
      <c r="I168" s="144"/>
      <c r="J168" s="142" t="s">
        <v>195</v>
      </c>
      <c r="K168" s="168"/>
      <c r="L168" s="167"/>
    </row>
    <row r="169" spans="2:12" ht="20.5" x14ac:dyDescent="0.65">
      <c r="B169" s="164"/>
      <c r="C169" s="142"/>
      <c r="D169" s="165"/>
      <c r="E169" s="166"/>
      <c r="F169" s="167"/>
      <c r="G169" s="167"/>
      <c r="H169" s="167"/>
      <c r="I169" s="144"/>
      <c r="J169" s="142"/>
      <c r="K169" s="168"/>
      <c r="L169" s="167"/>
    </row>
    <row r="170" spans="2:12" ht="20.5" x14ac:dyDescent="0.65">
      <c r="B170" s="164"/>
      <c r="C170" s="142"/>
      <c r="D170" s="165"/>
      <c r="E170" s="166"/>
      <c r="F170" s="167"/>
      <c r="G170" s="167"/>
      <c r="H170" s="167"/>
      <c r="I170" s="144"/>
      <c r="J170" s="142"/>
      <c r="K170" s="168"/>
      <c r="L170" s="167"/>
    </row>
    <row r="171" spans="2:12" ht="20.5" x14ac:dyDescent="0.65">
      <c r="B171" s="164"/>
      <c r="C171" s="142"/>
      <c r="D171" s="165"/>
      <c r="E171" s="166"/>
      <c r="F171" s="167"/>
      <c r="G171" s="167"/>
      <c r="H171" s="167"/>
      <c r="I171" s="144"/>
      <c r="J171" s="142"/>
      <c r="K171" s="168"/>
      <c r="L171" s="167"/>
    </row>
    <row r="172" spans="2:12" ht="20.5" x14ac:dyDescent="0.65">
      <c r="B172" s="164"/>
      <c r="C172" s="142"/>
      <c r="D172" s="165"/>
      <c r="E172" s="166"/>
      <c r="F172" s="167"/>
      <c r="G172" s="167"/>
      <c r="H172" s="167"/>
      <c r="I172" s="144"/>
      <c r="J172" s="142"/>
      <c r="K172" s="168"/>
      <c r="L172" s="167"/>
    </row>
    <row r="173" spans="2:12" x14ac:dyDescent="0.6">
      <c r="B173" s="210" t="s">
        <v>197</v>
      </c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</row>
    <row r="174" spans="2:12" x14ac:dyDescent="0.6">
      <c r="C174" s="176" t="s">
        <v>190</v>
      </c>
      <c r="D174" s="164" t="s">
        <v>191</v>
      </c>
      <c r="F174" s="175">
        <f>F103-F175</f>
        <v>0</v>
      </c>
      <c r="G174" s="175"/>
      <c r="H174" s="175">
        <f>H175-H103</f>
        <v>0</v>
      </c>
      <c r="I174" s="175">
        <f>I103-I175</f>
        <v>0</v>
      </c>
      <c r="J174" s="175">
        <f>J103-J175</f>
        <v>0</v>
      </c>
      <c r="L174" s="174">
        <f>L175-L103</f>
        <v>0</v>
      </c>
    </row>
    <row r="175" spans="2:12" x14ac:dyDescent="0.6">
      <c r="F175" s="183">
        <f>+BS!F14</f>
        <v>137201</v>
      </c>
      <c r="G175" s="183"/>
      <c r="H175" s="183">
        <v>19153</v>
      </c>
      <c r="I175" s="183"/>
      <c r="J175" s="183">
        <f>+BS!K14</f>
        <v>123392</v>
      </c>
      <c r="L175" s="183">
        <v>18836</v>
      </c>
    </row>
    <row r="176" spans="2:12" x14ac:dyDescent="0.6">
      <c r="B176" s="164"/>
      <c r="C176" s="81"/>
      <c r="F176" s="175"/>
      <c r="J176" s="73"/>
    </row>
    <row r="177" spans="2:10" x14ac:dyDescent="0.6">
      <c r="B177" s="164"/>
      <c r="C177" s="81"/>
      <c r="F177" s="175"/>
      <c r="J177" s="73"/>
    </row>
    <row r="178" spans="2:10" x14ac:dyDescent="0.6">
      <c r="B178" s="164"/>
      <c r="C178" s="81"/>
      <c r="F178" s="175"/>
      <c r="J178" s="73"/>
    </row>
    <row r="179" spans="2:10" x14ac:dyDescent="0.6">
      <c r="B179" s="164"/>
      <c r="C179" s="81"/>
      <c r="F179" s="143"/>
      <c r="J179" s="73"/>
    </row>
    <row r="180" spans="2:10" x14ac:dyDescent="0.6">
      <c r="B180" s="164"/>
      <c r="C180" s="81"/>
      <c r="F180" s="175"/>
      <c r="J180" s="73"/>
    </row>
    <row r="181" spans="2:10" x14ac:dyDescent="0.6">
      <c r="B181" s="164"/>
      <c r="C181" s="81"/>
      <c r="F181" s="175"/>
      <c r="J181" s="73"/>
    </row>
    <row r="182" spans="2:10" x14ac:dyDescent="0.6">
      <c r="B182" s="164"/>
      <c r="C182" s="81"/>
      <c r="F182" s="175"/>
      <c r="J182" s="73"/>
    </row>
    <row r="183" spans="2:10" x14ac:dyDescent="0.6">
      <c r="B183" s="164"/>
      <c r="C183" s="81"/>
      <c r="F183" s="175"/>
      <c r="J183" s="73"/>
    </row>
    <row r="184" spans="2:10" x14ac:dyDescent="0.6">
      <c r="B184" s="164"/>
      <c r="C184" s="81"/>
      <c r="F184" s="175"/>
      <c r="J184" s="73"/>
    </row>
    <row r="185" spans="2:10" x14ac:dyDescent="0.6">
      <c r="B185" s="164"/>
      <c r="C185" s="81"/>
      <c r="F185" s="175"/>
      <c r="J185" s="73"/>
    </row>
    <row r="186" spans="2:10" x14ac:dyDescent="0.6">
      <c r="B186" s="164"/>
      <c r="C186" s="81"/>
      <c r="F186" s="175"/>
      <c r="J186" s="73"/>
    </row>
    <row r="187" spans="2:10" x14ac:dyDescent="0.6">
      <c r="B187" s="164"/>
      <c r="C187" s="177"/>
      <c r="F187" s="175"/>
      <c r="J187" s="73"/>
    </row>
    <row r="188" spans="2:10" x14ac:dyDescent="0.6">
      <c r="B188" s="164"/>
      <c r="C188" s="81"/>
      <c r="F188" s="175"/>
      <c r="J188" s="73"/>
    </row>
    <row r="189" spans="2:10" x14ac:dyDescent="0.6">
      <c r="B189" s="164"/>
      <c r="C189" s="81"/>
      <c r="F189" s="175"/>
      <c r="J189" s="73"/>
    </row>
    <row r="190" spans="2:10" x14ac:dyDescent="0.6">
      <c r="B190" s="164"/>
      <c r="C190" s="81"/>
      <c r="F190" s="175"/>
      <c r="J190" s="73"/>
    </row>
    <row r="191" spans="2:10" x14ac:dyDescent="0.6">
      <c r="B191" s="164"/>
      <c r="C191" s="81"/>
      <c r="F191" s="175"/>
      <c r="J191" s="73"/>
    </row>
    <row r="192" spans="2:10" x14ac:dyDescent="0.6">
      <c r="B192" s="164"/>
      <c r="C192" s="81"/>
      <c r="F192" s="175"/>
      <c r="J192" s="73"/>
    </row>
    <row r="193" spans="2:12" x14ac:dyDescent="0.6">
      <c r="B193" s="164"/>
      <c r="C193" s="81"/>
      <c r="F193" s="175"/>
      <c r="J193" s="73"/>
    </row>
    <row r="194" spans="2:12" x14ac:dyDescent="0.6">
      <c r="B194" s="164"/>
      <c r="C194" s="81"/>
      <c r="F194" s="175"/>
      <c r="J194" s="73"/>
    </row>
    <row r="195" spans="2:12" x14ac:dyDescent="0.6">
      <c r="B195" s="164"/>
      <c r="C195" s="81"/>
      <c r="F195" s="175"/>
      <c r="J195" s="73"/>
    </row>
    <row r="196" spans="2:12" x14ac:dyDescent="0.6">
      <c r="B196" s="164"/>
      <c r="C196" s="81"/>
      <c r="F196" s="175"/>
      <c r="J196" s="73"/>
    </row>
    <row r="197" spans="2:12" x14ac:dyDescent="0.6">
      <c r="B197" s="164"/>
      <c r="C197" s="81"/>
      <c r="F197" s="175"/>
      <c r="J197" s="73"/>
      <c r="L197" s="174"/>
    </row>
    <row r="198" spans="2:12" x14ac:dyDescent="0.6">
      <c r="B198" s="164"/>
      <c r="C198" s="81"/>
      <c r="F198" s="175"/>
      <c r="J198" s="73"/>
    </row>
    <row r="199" spans="2:12" x14ac:dyDescent="0.6">
      <c r="B199" s="164"/>
      <c r="C199" s="81"/>
      <c r="F199" s="175"/>
      <c r="J199" s="73"/>
    </row>
    <row r="200" spans="2:12" x14ac:dyDescent="0.6">
      <c r="B200" s="164"/>
      <c r="C200" s="81"/>
      <c r="F200" s="175"/>
      <c r="J200" s="73"/>
    </row>
    <row r="201" spans="2:12" x14ac:dyDescent="0.6">
      <c r="B201" s="164"/>
      <c r="C201" s="81"/>
      <c r="F201" s="175"/>
      <c r="J201" s="73"/>
    </row>
    <row r="202" spans="2:12" x14ac:dyDescent="0.6">
      <c r="B202" s="164"/>
      <c r="C202" s="81"/>
      <c r="F202" s="175"/>
      <c r="J202" s="73"/>
    </row>
    <row r="203" spans="2:12" x14ac:dyDescent="0.6">
      <c r="B203" s="164"/>
      <c r="C203" s="81"/>
      <c r="F203" s="175"/>
      <c r="J203" s="73"/>
    </row>
    <row r="204" spans="2:12" x14ac:dyDescent="0.6">
      <c r="B204" s="164"/>
      <c r="C204" s="177"/>
      <c r="F204" s="175"/>
      <c r="J204" s="73"/>
    </row>
    <row r="205" spans="2:12" x14ac:dyDescent="0.6">
      <c r="B205" s="164"/>
      <c r="C205" s="81"/>
      <c r="F205" s="175"/>
      <c r="J205" s="73"/>
    </row>
    <row r="206" spans="2:12" x14ac:dyDescent="0.6">
      <c r="B206" s="164"/>
      <c r="C206" s="81"/>
      <c r="F206" s="175"/>
      <c r="J206" s="73"/>
    </row>
    <row r="207" spans="2:12" x14ac:dyDescent="0.6">
      <c r="B207" s="164"/>
      <c r="C207" s="81"/>
      <c r="F207" s="175"/>
      <c r="J207" s="73"/>
    </row>
    <row r="208" spans="2:12" x14ac:dyDescent="0.6">
      <c r="B208" s="164"/>
      <c r="C208" s="81"/>
      <c r="F208" s="175"/>
      <c r="J208" s="73"/>
    </row>
    <row r="210" spans="6:6" x14ac:dyDescent="0.6">
      <c r="F210" s="174"/>
    </row>
    <row r="212" spans="6:6" x14ac:dyDescent="0.6">
      <c r="F212" s="175"/>
    </row>
  </sheetData>
  <mergeCells count="24">
    <mergeCell ref="B173:L173"/>
    <mergeCell ref="B121:L121"/>
    <mergeCell ref="B123:L123"/>
    <mergeCell ref="B124:L124"/>
    <mergeCell ref="B125:L125"/>
    <mergeCell ref="F127:L127"/>
    <mergeCell ref="F128:H128"/>
    <mergeCell ref="J128:L128"/>
    <mergeCell ref="J122:L122"/>
    <mergeCell ref="F67:H67"/>
    <mergeCell ref="J67:L67"/>
    <mergeCell ref="J1:L1"/>
    <mergeCell ref="B2:L2"/>
    <mergeCell ref="B3:L3"/>
    <mergeCell ref="B4:L4"/>
    <mergeCell ref="F6:L6"/>
    <mergeCell ref="F7:H7"/>
    <mergeCell ref="J7:L7"/>
    <mergeCell ref="B60:L60"/>
    <mergeCell ref="B62:L62"/>
    <mergeCell ref="B63:L63"/>
    <mergeCell ref="B64:L64"/>
    <mergeCell ref="F66:L66"/>
    <mergeCell ref="J61:L61"/>
  </mergeCells>
  <pageMargins left="0.37" right="0.41" top="0.39370078740157483" bottom="0.39370078740157483" header="0.31496062992125984" footer="0.31496062992125984"/>
  <pageSetup paperSize="9" scale="72" fitToHeight="0" orientation="portrait" r:id="rId1"/>
  <rowBreaks count="3" manualBreakCount="3">
    <brk id="60" max="11" man="1"/>
    <brk id="121" max="11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BS</vt:lpstr>
      <vt:lpstr>SE Conso</vt:lpstr>
      <vt:lpstr>SE</vt:lpstr>
      <vt:lpstr>PL</vt:lpstr>
      <vt:lpstr>OCI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May</cp:lastModifiedBy>
  <cp:lastPrinted>2022-05-17T02:48:15Z</cp:lastPrinted>
  <dcterms:created xsi:type="dcterms:W3CDTF">2022-02-24T13:40:03Z</dcterms:created>
  <dcterms:modified xsi:type="dcterms:W3CDTF">2022-05-17T10:35:24Z</dcterms:modified>
</cp:coreProperties>
</file>