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\Dropbox\Begistic group\2022\Q2\FS\ออกเล่ม\"/>
    </mc:Choice>
  </mc:AlternateContent>
  <xr:revisionPtr revIDLastSave="0" documentId="13_ncr:1_{5191AD2D-BBF8-42B7-8A7A-302059A83F8B}" xr6:coauthVersionLast="47" xr6:coauthVersionMax="47" xr10:uidLastSave="{00000000-0000-0000-0000-000000000000}"/>
  <bookViews>
    <workbookView xWindow="-110" yWindow="-110" windowWidth="19420" windowHeight="10300" xr2:uid="{7678CC59-237E-4A21-9C0E-406B3C6CA3FA}"/>
  </bookViews>
  <sheets>
    <sheet name="BS" sheetId="1" r:id="rId1"/>
    <sheet name="SE Conso" sheetId="2" r:id="rId2"/>
    <sheet name="SE" sheetId="3" r:id="rId3"/>
    <sheet name="PL 3 M" sheetId="7" r:id="rId4"/>
    <sheet name="OCI 3 M" sheetId="8" r:id="rId5"/>
    <sheet name="PL 6 M" sheetId="4" r:id="rId6"/>
    <sheet name="OCI 6 M" sheetId="6" r:id="rId7"/>
    <sheet name="CF" sheetId="5" r:id="rId8"/>
  </sheets>
  <definedNames>
    <definedName name="_xlnm.Print_Area" localSheetId="0">BS!$A$1:$M$97</definedName>
    <definedName name="_xlnm.Print_Area" localSheetId="7">CF!$A$1:$L$165</definedName>
    <definedName name="_xlnm.Print_Area" localSheetId="2">SE!$A$1:$R$32</definedName>
    <definedName name="_xlnm.Print_Area" localSheetId="1">'SE Conso'!$A$1:$T$36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" i="7" l="1"/>
  <c r="E24" i="7"/>
  <c r="E16" i="7"/>
  <c r="E34" i="7"/>
  <c r="E27" i="7" l="1"/>
  <c r="J83" i="5" l="1"/>
  <c r="F83" i="5"/>
  <c r="D19" i="6" l="1"/>
  <c r="F23" i="1"/>
  <c r="D21" i="8" l="1"/>
  <c r="J34" i="5" l="1"/>
  <c r="J91" i="5"/>
  <c r="F91" i="5"/>
  <c r="F34" i="5"/>
  <c r="F85" i="5" l="1"/>
  <c r="F35" i="5" l="1"/>
  <c r="J35" i="5"/>
  <c r="K23" i="1"/>
  <c r="K38" i="1"/>
  <c r="J21" i="8" l="1"/>
  <c r="H21" i="8"/>
  <c r="F21" i="8"/>
  <c r="J15" i="8"/>
  <c r="J16" i="8" s="1"/>
  <c r="H15" i="8"/>
  <c r="H16" i="8" s="1"/>
  <c r="F15" i="8"/>
  <c r="F16" i="8" s="1"/>
  <c r="D15" i="8"/>
  <c r="D16" i="8" s="1"/>
  <c r="K24" i="1"/>
  <c r="R23" i="3"/>
  <c r="R17" i="3"/>
  <c r="R18" i="3" s="1"/>
  <c r="R26" i="2"/>
  <c r="J26" i="2"/>
  <c r="T25" i="2"/>
  <c r="T26" i="2" s="1"/>
  <c r="K16" i="4"/>
  <c r="I16" i="4"/>
  <c r="G16" i="4"/>
  <c r="G24" i="4"/>
  <c r="K34" i="7"/>
  <c r="I34" i="7"/>
  <c r="G34" i="7"/>
  <c r="K24" i="7"/>
  <c r="I24" i="7"/>
  <c r="G24" i="7"/>
  <c r="K16" i="7"/>
  <c r="I16" i="7"/>
  <c r="G16" i="7"/>
  <c r="G27" i="7" l="1"/>
  <c r="G29" i="7" s="1"/>
  <c r="K27" i="7"/>
  <c r="K29" i="7" s="1"/>
  <c r="I27" i="7"/>
  <c r="I29" i="7" s="1"/>
  <c r="F87" i="1" l="1"/>
  <c r="D20" i="6" l="1"/>
  <c r="P16" i="2" l="1"/>
  <c r="P15" i="2"/>
  <c r="E34" i="4" l="1"/>
  <c r="H87" i="1" l="1"/>
  <c r="F167" i="5"/>
  <c r="J21" i="6" l="1"/>
  <c r="H21" i="6"/>
  <c r="F21" i="6"/>
  <c r="D21" i="6"/>
  <c r="J15" i="6"/>
  <c r="J16" i="6" s="1"/>
  <c r="H15" i="6"/>
  <c r="H16" i="6" s="1"/>
  <c r="F15" i="6"/>
  <c r="F16" i="6" s="1"/>
  <c r="D15" i="6"/>
  <c r="D16" i="6" s="1"/>
  <c r="F24" i="1"/>
  <c r="G98" i="1"/>
  <c r="I98" i="1"/>
  <c r="J98" i="1"/>
  <c r="L98" i="1"/>
  <c r="I166" i="5"/>
  <c r="L95" i="5"/>
  <c r="J95" i="5"/>
  <c r="H95" i="5"/>
  <c r="F95" i="5"/>
  <c r="L87" i="5"/>
  <c r="J87" i="5"/>
  <c r="H87" i="5"/>
  <c r="F87" i="5"/>
  <c r="K34" i="4"/>
  <c r="I34" i="4"/>
  <c r="G34" i="4"/>
  <c r="K24" i="4"/>
  <c r="I24" i="4"/>
  <c r="E24" i="4"/>
  <c r="E16" i="4"/>
  <c r="R24" i="3"/>
  <c r="P24" i="3"/>
  <c r="N24" i="3"/>
  <c r="L24" i="3"/>
  <c r="J24" i="3"/>
  <c r="H24" i="3"/>
  <c r="F24" i="3"/>
  <c r="D24" i="3"/>
  <c r="L18" i="3"/>
  <c r="J18" i="3"/>
  <c r="H18" i="3"/>
  <c r="F18" i="3"/>
  <c r="D18" i="3"/>
  <c r="L26" i="2"/>
  <c r="P26" i="2"/>
  <c r="N26" i="2"/>
  <c r="H26" i="2"/>
  <c r="F26" i="2"/>
  <c r="D26" i="2"/>
  <c r="T17" i="2"/>
  <c r="R17" i="2"/>
  <c r="L17" i="2"/>
  <c r="J17" i="2"/>
  <c r="H17" i="2"/>
  <c r="F17" i="2"/>
  <c r="D17" i="2"/>
  <c r="M87" i="1"/>
  <c r="K87" i="1"/>
  <c r="M75" i="1"/>
  <c r="K75" i="1"/>
  <c r="H75" i="1"/>
  <c r="F75" i="1"/>
  <c r="M68" i="1"/>
  <c r="K68" i="1"/>
  <c r="H68" i="1"/>
  <c r="F68" i="1"/>
  <c r="F40" i="1"/>
  <c r="M40" i="1"/>
  <c r="K40" i="1"/>
  <c r="H40" i="1"/>
  <c r="M24" i="1"/>
  <c r="J167" i="5"/>
  <c r="H24" i="1"/>
  <c r="E27" i="4" l="1"/>
  <c r="E29" i="4" s="1"/>
  <c r="K27" i="4"/>
  <c r="K29" i="4" s="1"/>
  <c r="L10" i="5" s="1"/>
  <c r="L30" i="5" s="1"/>
  <c r="L40" i="5" s="1"/>
  <c r="L45" i="5" s="1"/>
  <c r="L97" i="5" s="1"/>
  <c r="L101" i="5" s="1"/>
  <c r="L166" i="5" s="1"/>
  <c r="I27" i="4"/>
  <c r="I29" i="4" s="1"/>
  <c r="J10" i="5" s="1"/>
  <c r="G27" i="4"/>
  <c r="M41" i="1"/>
  <c r="K76" i="1"/>
  <c r="K88" i="1" s="1"/>
  <c r="M76" i="1"/>
  <c r="M88" i="1" s="1"/>
  <c r="F76" i="1"/>
  <c r="F88" i="1" s="1"/>
  <c r="H41" i="1"/>
  <c r="H76" i="1"/>
  <c r="H88" i="1" s="1"/>
  <c r="F41" i="1"/>
  <c r="K41" i="1"/>
  <c r="F10" i="5" l="1"/>
  <c r="F30" i="5" s="1"/>
  <c r="F40" i="5" s="1"/>
  <c r="F45" i="5" s="1"/>
  <c r="F97" i="5" s="1"/>
  <c r="F101" i="5" s="1"/>
  <c r="F166" i="5" s="1"/>
  <c r="F98" i="1"/>
  <c r="G29" i="4"/>
  <c r="H10" i="5" s="1"/>
  <c r="H30" i="5" s="1"/>
  <c r="H40" i="5" s="1"/>
  <c r="H45" i="5" s="1"/>
  <c r="H97" i="5" s="1"/>
  <c r="H101" i="5" s="1"/>
  <c r="H166" i="5" s="1"/>
  <c r="J30" i="5"/>
  <c r="J40" i="5" s="1"/>
  <c r="J45" i="5" s="1"/>
  <c r="J97" i="5" s="1"/>
  <c r="J101" i="5" s="1"/>
  <c r="J166" i="5" s="1"/>
  <c r="M98" i="1"/>
  <c r="K98" i="1"/>
  <c r="H98" i="1"/>
</calcChain>
</file>

<file path=xl/sharedStrings.xml><?xml version="1.0" encoding="utf-8"?>
<sst xmlns="http://schemas.openxmlformats.org/spreadsheetml/2006/main" count="437" uniqueCount="228">
  <si>
    <t>บริษัท บี จิสติกส์ จำกัด (มหาชน) และบริษัทย่อย</t>
  </si>
  <si>
    <t>งบแสดงฐานะการเงิน</t>
  </si>
  <si>
    <t>พันบาท</t>
  </si>
  <si>
    <t>งบการเงินรวม</t>
  </si>
  <si>
    <t>งบการเงินเฉพาะกิจการ</t>
  </si>
  <si>
    <t xml:space="preserve">หมายเหตุ </t>
  </si>
  <si>
    <t>31 ธันวาคม 2564</t>
  </si>
  <si>
    <t>สินทรัพย์</t>
  </si>
  <si>
    <t>สินทรัพย์หมุนเวียน</t>
  </si>
  <si>
    <t>เงินสดและรายการเทียบเท่าเงินสด</t>
  </si>
  <si>
    <t>ลูกหนี้การค้าและลูกหนี้หมุนเวียนอื่น - สุทธิ</t>
  </si>
  <si>
    <t xml:space="preserve">    -   กิจการที่เกี่ยวข้องกัน</t>
  </si>
  <si>
    <t xml:space="preserve">    -   กิจการอื่น</t>
  </si>
  <si>
    <t>เงินให้กู้ยืมระยะสั้นและดอกเบี้ยค้างรับแก่บริษัทย่อย</t>
  </si>
  <si>
    <t>เงินให้กู้ยืมระยะสั้นและดอกเบี้ยค้างรับแก่บริษัทร่วม</t>
  </si>
  <si>
    <t>สินทรัพย์ภาษีเงินได้ของปีปัจจุบัน</t>
  </si>
  <si>
    <t>สินทรัพย์ทางการเงินหมุนเวียนอื่น</t>
  </si>
  <si>
    <t>สินทรัพย์หมุนเวียนอื่น</t>
  </si>
  <si>
    <t>รวมสินทรัพย์หมุนเวียน</t>
  </si>
  <si>
    <t>สินทรัพย์ไม่หมุนเวียน</t>
  </si>
  <si>
    <t>สินทรัพย์ทางการเงินไม่หมุนเวียนอื่น</t>
  </si>
  <si>
    <t>เงินฝากธนาคารติดภาระค้ำประกัน</t>
  </si>
  <si>
    <t>เงินลงทุนในบริษัทย่อย</t>
  </si>
  <si>
    <t>เงินลงทุนในบริษัทร่วม</t>
  </si>
  <si>
    <t>เงินให้กู้ยืมระยะยาวและดอกเบี้ยค้างรับแก่บริษัทร่วม</t>
  </si>
  <si>
    <t>อสังหาริมทรัพย์เพื่อการลงทุน</t>
  </si>
  <si>
    <t xml:space="preserve">ที่ดิน อาคารและอุปกรณ์ - สุทธิ </t>
  </si>
  <si>
    <t>สินทรัพย์สิทธิการใช้ - สุทธิ</t>
  </si>
  <si>
    <t>สินทรัพย์ไม่มีตัวตน - สุทธิ</t>
  </si>
  <si>
    <t>ค่าความนิยม</t>
  </si>
  <si>
    <t>สินทรัพย์ไม่หมุนเวียนอื่น</t>
  </si>
  <si>
    <t>สินทรัพย์ภาษีเงินได้รอตัดบัญชี</t>
  </si>
  <si>
    <t>รวมสินทรัพย์ไม่หมุนเวียน</t>
  </si>
  <si>
    <t>รวมสินทรัพย์</t>
  </si>
  <si>
    <t>หนี้สินและส่วนของผู้ถือหุ้น</t>
  </si>
  <si>
    <t>หนี้สินหมุนเวียน</t>
  </si>
  <si>
    <t>เจ้าหนี้การค้าและเจ้าหนี้หมุนเวียนอื่น</t>
  </si>
  <si>
    <t>ส่วนของหนี้สินตามสัญญาเช่าที่ถึงกำหนดชำระภายในหนึ่งปี</t>
  </si>
  <si>
    <t>หนี้สินหมุนเวียนอื่น</t>
  </si>
  <si>
    <t>รวมหนี้สินหมุนเวียน</t>
  </si>
  <si>
    <t>หนี้สินไม่หมุนเวียน</t>
  </si>
  <si>
    <t>หนี้สินตามสัญญาเช่า - สุทธิ</t>
  </si>
  <si>
    <t>ประมาณการหนี้สินไม่หมุนเวียนสำหรับผลประโยชน์พนักงาน</t>
  </si>
  <si>
    <t>หนี้สินไม่หมุนเวียนอื่น</t>
  </si>
  <si>
    <t>หนี้สินภาษีเงินได้รอตัดบัญชี</t>
  </si>
  <si>
    <t>รวมหนี้สินไม่หมุนเวียน</t>
  </si>
  <si>
    <t>รวมหนี้สิน</t>
  </si>
  <si>
    <t>ส่วนของผู้ถือหุ้น</t>
  </si>
  <si>
    <t>ทุนเรือนหุ้น</t>
  </si>
  <si>
    <t xml:space="preserve">   ทุนจดทะเบียน </t>
  </si>
  <si>
    <t>ส่วนเกิน (ส่วนต่ำ) มูลค่าหุ้น</t>
  </si>
  <si>
    <t>กำไร (ขาดทุน) สะสม</t>
  </si>
  <si>
    <t xml:space="preserve">   ขาดทุนสะสม</t>
  </si>
  <si>
    <t>องค์ประกอบอื่นของส่วนของผู้ถือหุ้น</t>
  </si>
  <si>
    <t>ส่วนได้เสียที่ไม่มีอำนาจควบคุม</t>
  </si>
  <si>
    <t>รวมส่วนของผู้ถือหุ้น</t>
  </si>
  <si>
    <t>รวมหนี้สินและส่วนของผู้ถือหุ้น</t>
  </si>
  <si>
    <t>งบแสดงการเปลี่ยนแปลงส่วนของผู้ถือหุ้น</t>
  </si>
  <si>
    <t>ผลกำไร (ขาดทุน)</t>
  </si>
  <si>
    <t>รวม</t>
  </si>
  <si>
    <t>จากการวัดมูลค่าใหม่ของ</t>
  </si>
  <si>
    <t>ผลต่างจากการเปลี่ยนแปลง</t>
  </si>
  <si>
    <t>องค์ประกอบ</t>
  </si>
  <si>
    <t>ส่วนได้เสีย</t>
  </si>
  <si>
    <t>ทุนที่ออก</t>
  </si>
  <si>
    <t>ส่วนเกิน (ส่วนต่ำ)</t>
  </si>
  <si>
    <t>ทุนสำรอง</t>
  </si>
  <si>
    <t>ผลประโยชน์พนักงาน</t>
  </si>
  <si>
    <t>ในมูลค่ายุติธรรมของ</t>
  </si>
  <si>
    <t>อื่นของส่วน</t>
  </si>
  <si>
    <t>ที่ไม่มีอำนาจ</t>
  </si>
  <si>
    <t>รวมส่วนของ</t>
  </si>
  <si>
    <t>และชำระแล้ว</t>
  </si>
  <si>
    <t>มูลค่าหุ้นสามัญ</t>
  </si>
  <si>
    <t xml:space="preserve">ตามกฎหมาย </t>
  </si>
  <si>
    <t>ขาดทุนสะสม</t>
  </si>
  <si>
    <t>ที่กำหนดไว้</t>
  </si>
  <si>
    <t>เงินลงทุนเผื่อขาย</t>
  </si>
  <si>
    <t>ของผู้ถือหุ้น</t>
  </si>
  <si>
    <t>ควบคุม</t>
  </si>
  <si>
    <t>ผู้ถือหุ้น</t>
  </si>
  <si>
    <t>โอนไปกำไร(ขาดทุน)สะสม</t>
  </si>
  <si>
    <t>ยอดคงเหลือ ณ วันที่ 1 มกราคม 2564</t>
  </si>
  <si>
    <t>เพิ่มทุน</t>
  </si>
  <si>
    <t>ปรับปรุง/แก้ไขข้อผิดพลาด</t>
  </si>
  <si>
    <t>การเปลี่ยนแปลงในส่วนได้เสียในบริษัทย่อย</t>
  </si>
  <si>
    <t>- การได้มาซึ่งส่วนได้เสียที่ไม่มีอำนาจควบคุม    จากการซื้อบริษัทย่อยใหม่</t>
  </si>
  <si>
    <t>ผลกำไร (ขาดทุน) จาก</t>
  </si>
  <si>
    <t>การวัดมูลค่าใหม่ของ</t>
  </si>
  <si>
    <t>งบกำไรขาดทุนเบ็ดเสร็จ</t>
  </si>
  <si>
    <t xml:space="preserve">รายได้ </t>
  </si>
  <si>
    <t>รายได้จากการให้บริการ</t>
  </si>
  <si>
    <t>รายได้ดอกเบี้ย</t>
  </si>
  <si>
    <t>กำไรจากการขายทรัพย์สินถาวรและสิทธิการเช่าท่าเทียบเรือ</t>
  </si>
  <si>
    <t>รายได้อื่น</t>
  </si>
  <si>
    <t>รวมรายได้</t>
  </si>
  <si>
    <t xml:space="preserve">ค่าใช้จ่าย </t>
  </si>
  <si>
    <t>ต้นทุนการให้บริการ</t>
  </si>
  <si>
    <t>ค่าใช้จ่ายในการขาย</t>
  </si>
  <si>
    <t xml:space="preserve">ค่าใช้จ่ายในการบริหาร </t>
  </si>
  <si>
    <t>หนี้สงสัยจะสูญ</t>
  </si>
  <si>
    <t>ต้นทุนทางการเงิน</t>
  </si>
  <si>
    <t>รวมค่าใช้จ่าย</t>
  </si>
  <si>
    <t>ส่วนแบ่งกำไร (ขาดทุน) จากเงินลงทุนในบริษัทร่วม</t>
  </si>
  <si>
    <t>กำไร(ขาดทุน) ก่อนภาษีเงินได้</t>
  </si>
  <si>
    <t>(ค่าใช้จ่าย) รายได้ภาษีเงินได้</t>
  </si>
  <si>
    <t>กำไร(ขาดทุน) สำหรับงวด</t>
  </si>
  <si>
    <t>การแบ่งปัน กำไร(ขาดทุน)</t>
  </si>
  <si>
    <t>ส่วนที่เป็นของบริษัทใหญ่</t>
  </si>
  <si>
    <t>ส่วนที่เป็นของส่วนได้เสียที่ไม่มีอำนาจควบคุม</t>
  </si>
  <si>
    <t>กำไร (ขาดทุน) เบ็ดเสร็จอื่น</t>
  </si>
  <si>
    <t xml:space="preserve">     กำไร(ขาดทุน)จากการวัดมูลค่าสินทรัพย์ทางการเงิน</t>
  </si>
  <si>
    <t xml:space="preserve">          -ผลประโยชน์พนักงานที่กำหนดไว้</t>
  </si>
  <si>
    <t>กำไร (ขาดทุน) เบ็ดเสร็จอื่นสำหรับงวด</t>
  </si>
  <si>
    <t>กำไร(ขาดทุน) เบ็ดเสร็จรวมสำหรับงวด</t>
  </si>
  <si>
    <t>การแบ่งปันกำไร (ขาดทุน) เบ็ดเสร็จรวม</t>
  </si>
  <si>
    <t>กำไร(ขาดทุน)ต่อหุ้นขั้นพื้นฐาน</t>
  </si>
  <si>
    <t xml:space="preserve">     กำไร(ขาดทุน) ต่อหุ้น (บาท)</t>
  </si>
  <si>
    <t xml:space="preserve">     จำนวนหุ้นสามัญถัวเฉลี่ยถ่วงน้ำหนัก (หุ้น)</t>
  </si>
  <si>
    <t>งบกระแสเงินสด</t>
  </si>
  <si>
    <t>กระแสเงินสดจากกิจกรรมดำเนินงาน</t>
  </si>
  <si>
    <t>ค่าเสื่อมราคาและค่าใช้จ่ายตัดบัญชี</t>
  </si>
  <si>
    <t>ตัดจำหน่ายสินทรัพย์สิทธิการใช้</t>
  </si>
  <si>
    <t>หนี้สงสัยจะสูญ(กลับรายการ)</t>
  </si>
  <si>
    <t>ค่าใช้จ่ายผลประโยชน์พนักงาน</t>
  </si>
  <si>
    <t>(กำไร)ขาดทุนจากอัตราแลกเปลี่ยนที่ยังไม่เกิดขึ้น</t>
  </si>
  <si>
    <t>ขาดทุนขากการขายทรัพย์สินถาวร</t>
  </si>
  <si>
    <t>(กำไร)จากการจำหน่ายสินทรัพย์ทางการเงินหมุนเวียน</t>
  </si>
  <si>
    <t>ขาดทุนจากการเลิกใช้สินทรัพย์ไม่มีตัวตน</t>
  </si>
  <si>
    <t>ขาดทุนจากการด้อยค่าที่รับรู้ในกำไรหรือขาดทุน</t>
  </si>
  <si>
    <t>ส่วนแบ่งกำไรในบริษัทร่วม</t>
  </si>
  <si>
    <t>ดอกเบี้ยรับ</t>
  </si>
  <si>
    <t>ดอกเบี้ยจ่าย</t>
  </si>
  <si>
    <t>ภาษีเงินได้</t>
  </si>
  <si>
    <t>กำไร(ขาดทุน)จากการดำเนินงานก่อนการเปลี่ยนแปลงในสินทรัพย์</t>
  </si>
  <si>
    <t xml:space="preserve">    และหนี้สินดำเนินงาน</t>
  </si>
  <si>
    <t>สินทรัพย์ดำเนินงาน(เพิ่มขึ้น)ลดลง</t>
  </si>
  <si>
    <t>ลูกหนี้การค้าและลูกหนี้อื่นหมุนเวียนลดลง</t>
  </si>
  <si>
    <t>สินทรัพย์หมุนเวียนอื่น(เพิ่มขึ้น)ลดลง</t>
  </si>
  <si>
    <t>สินทรัพย์ไม่หมุนเวียนอื่น(เพิ่มขึ้น)ลดลง</t>
  </si>
  <si>
    <t>เจ้าหนี้การค้าและเจ้าหนี้อื่นหมุนเวียน(ลดลง)</t>
  </si>
  <si>
    <t>หนี้สินหมุนเวียนอื่นเพิ่มขึ้น</t>
  </si>
  <si>
    <t>หนี้สินไม่หมุนเวียนอื่นเพิ่มขึ้น</t>
  </si>
  <si>
    <t>กระแสเงินสดสุทธิได้มาจากการดำเนินงาน</t>
  </si>
  <si>
    <t>ภาษีเงินได้รับคืน</t>
  </si>
  <si>
    <t>เงินสดจ่ายผลประโยชน์พนักงาน</t>
  </si>
  <si>
    <t>เงินสดสุทธิได้มาจากกิจกรรมดำเนินงาน</t>
  </si>
  <si>
    <t>กระแสเงินสดจากกิจกรรมลงทุน</t>
  </si>
  <si>
    <t>เงินสดรับดอกเบี้ย</t>
  </si>
  <si>
    <t>เงินสดรับจากการจำหน่ายหน่วยลงทุนในกองทุนเปิด</t>
  </si>
  <si>
    <t>เงินสดรับจากการจำหน่ายเงินลงทุน</t>
  </si>
  <si>
    <t>เงินฝากติดภาระค้ำประกัน(เพิ่มขึ้น)</t>
  </si>
  <si>
    <t>เงินสดจ่ายล่วงหน้าเงินลงทุน</t>
  </si>
  <si>
    <t>เงินสดจ่ายเพื่อเพิ่มทุนในบริษัทย่อย</t>
  </si>
  <si>
    <t>เงินสดจ่ายซื้อเงินลงทุนในบริษัทย่อย</t>
  </si>
  <si>
    <t>เงินให้กู้ยืมระยะสั้นแก่บริษัทย่อย</t>
  </si>
  <si>
    <t>เงินให้กู้ยืมระยะยาวแก่บริษัทร่วม</t>
  </si>
  <si>
    <t>เงินยืมระยะสั้นแก่บุคคลที่เกี่ยวข้องกัน</t>
  </si>
  <si>
    <t>เงินสดจ่ายชำระค่าเพิ่มทุนในเงินลงทุนในบริษัทร่วม</t>
  </si>
  <si>
    <t>เงินสดจ่ายเพื่อซื้อที่ดิน อาคาร และอุปกรณ์</t>
  </si>
  <si>
    <t xml:space="preserve">          - สิทธิการเช่าท่าเรือ</t>
  </si>
  <si>
    <t>เงินสดจ่ายซื้อสินทรัพย์ไม่มีตัวตน</t>
  </si>
  <si>
    <t>เงินสดสุทธิได้มาจากกิจกรรมลงทุน</t>
  </si>
  <si>
    <t>กระแสเงินสดจากกิจกรรมจัดหาเงิน</t>
  </si>
  <si>
    <t>เงินสดจ่ายดอกเบี้ย</t>
  </si>
  <si>
    <t>เงินสดจ่ายคืนหนี้สินภายใต้สัญญาเช่า</t>
  </si>
  <si>
    <t>เงินสดรับจากการเพิ่มทุน</t>
  </si>
  <si>
    <t>เงินสดรับจากเงินกู้ยืมระยะสั้นจากสถาบันการเงิน</t>
  </si>
  <si>
    <t>เงินสดจ่ายเพื่อชำระเงินกู้ยืมระยะสั้นจากสถาบันการเงิน</t>
  </si>
  <si>
    <t>เงินสดสุทธิ(ใช้ไปใน)กิจกรรมจัดหาเงิน</t>
  </si>
  <si>
    <t>เงินสดและรายการเทียบเท่าเงินสดเพิ่มขึ้น(ลดลง)สุทธิ</t>
  </si>
  <si>
    <t>เงินสดและรายการเทียบเท่าเงินสดรับจากการซื้อบริษัทย่อย</t>
  </si>
  <si>
    <t>ผลกระทบจากอัตราแลกเปลี่ยนของเงินตราต่างประเทศ</t>
  </si>
  <si>
    <t>เงินสดและรายการเทียบเท่าเงินสดปลายปี</t>
  </si>
  <si>
    <t>ข้อมูลเพิ่มเติมเกี่ยวกับงบกระแสเงินสด</t>
  </si>
  <si>
    <t>โอนออกไปเป็นสินทรัพย์สิทธิการใช้</t>
  </si>
  <si>
    <t>เจ้าหนี้ตามสัญญาเช่าลดลงจากการขายสินทรัพย์สิทธิการใช้</t>
  </si>
  <si>
    <t>เจ้าหนี้ตามสัญญาเช่าเพิ่มขึ้นจากสินทรัพย์สิทธิการใช้</t>
  </si>
  <si>
    <t>ที่ดิน อาคาร และอุปกรณ์ลดลงจากการโอนไปเป็นสินทรัพย์ไม่มีตัวตน</t>
  </si>
  <si>
    <t>Test</t>
  </si>
  <si>
    <t>Checked</t>
  </si>
  <si>
    <t>นางสาวสุทธิรัตน์ ลีสวัสดิ์ตระกูล</t>
  </si>
  <si>
    <t>(..............................................................................................)</t>
  </si>
  <si>
    <t xml:space="preserve">          (..............................................................................................)</t>
  </si>
  <si>
    <t xml:space="preserve">          นายปัญญา บุญญาภิวัฒน์</t>
  </si>
  <si>
    <t>งบกำไรขาดทุน</t>
  </si>
  <si>
    <t>เงินสดและรายการเทียบเท่าเงินสดต้นปี</t>
  </si>
  <si>
    <t>ค่าเผื่อการด้อยค่าสินทรัพย์(กลับรายการ)</t>
  </si>
  <si>
    <t>หมายเหตุ</t>
  </si>
  <si>
    <t>เงินสดรับจากการขายที่ดิน อาคาร และอุปกรณ์</t>
  </si>
  <si>
    <t>(ตรวจสอบแล้ว)</t>
  </si>
  <si>
    <t>(ยังไม่ได้ตรวจสอบ/สอบทานแล้ว)</t>
  </si>
  <si>
    <t>หมายเหตุประกอบงบการเงินระหว่างกาลถือเป็นส่วนหนึ่งของงบการเงินระหว่างกาลนี้</t>
  </si>
  <si>
    <t>กำไร(ขาดทุน)เบ็ดเสร็จรวมสำหรับงวด</t>
  </si>
  <si>
    <t>ยอดคงเหลือ ณ วันที่ 1 มกราคม 2565</t>
  </si>
  <si>
    <t>เงินให้กู้ยืมระยะสั้นแก่บริษัทร่วม</t>
  </si>
  <si>
    <t xml:space="preserve">   ทุนที่ออกและชำระแล้ว - หุ้นสามัญ 3,460,259,199 หุ้น</t>
  </si>
  <si>
    <t>เงินให้กู้ยืมระยะสั้นแก่บริษัทที่เกี่ยวข้องกัน</t>
  </si>
  <si>
    <t>เงินให้กู้ยืมระยะสั้นและดอกเบี้ยค้างรับแก่บริษัทที่เกี่ยวข้องกัน</t>
  </si>
  <si>
    <t>กำไรจากการขายสิทธิการเช่าท่าเทียบเรือ</t>
  </si>
  <si>
    <t>กำไรจากการขายทรัพย์สินถาวร</t>
  </si>
  <si>
    <t>เงินมัดจำเพื่อซื้อที่ดิน</t>
  </si>
  <si>
    <t>ณ วันที่ 30 มิถุนายน 2565</t>
  </si>
  <si>
    <t>30 มิถุนายน 2565</t>
  </si>
  <si>
    <t>สำหรับงวดหกเดือนสิ้นสุดวันที่ 30 มิถุนายน 2565</t>
  </si>
  <si>
    <t>ยอดคงเหลือ ณ วันที่ 30 มิถุนายน 2564</t>
  </si>
  <si>
    <t>ยอดคงเหลือ ณ วันที่ 30 มิถุนายน 2565</t>
  </si>
  <si>
    <t>สำหรับงวดสามเดือนสิ้นสุดวันที่ 30 มิถุนายน 2565</t>
  </si>
  <si>
    <t>เงินปันผลรับ</t>
  </si>
  <si>
    <t>หนี้สินดำเนินงานเพิ่มขึ้น(ลดลง)</t>
  </si>
  <si>
    <t>เงินสดจ่ายชำระค่าเพิ่มทุนในเงินลงทุนอื่น</t>
  </si>
  <si>
    <t>เงินสดจ่ายเงินมัดจำค่าที่ดิน</t>
  </si>
  <si>
    <t>-1-</t>
  </si>
  <si>
    <t>-2-</t>
  </si>
  <si>
    <t>-3-</t>
  </si>
  <si>
    <t>-4-</t>
  </si>
  <si>
    <t>-5-</t>
  </si>
  <si>
    <t>-6-</t>
  </si>
  <si>
    <t>-7-</t>
  </si>
  <si>
    <t>-8-</t>
  </si>
  <si>
    <t>-9-</t>
  </si>
  <si>
    <t>-10-</t>
  </si>
  <si>
    <t>-11-</t>
  </si>
  <si>
    <t>(ขาดทุน)สำหรับงวด</t>
  </si>
  <si>
    <t>ปรับกระทบกำไร(ขาดทุน)สุทธิเป็นเงินสดสุทธิได้มา(ใช้ไป)</t>
  </si>
  <si>
    <t>ลูกหนี้ตามสัญญาโอนสิทธิเรียกร้อง</t>
  </si>
  <si>
    <t>เงินสดจ่ายซื้อลูกหนี้ตามสัญญาโอนสิทธิเรียกร้อง</t>
  </si>
  <si>
    <t>สินทรัพย์สิทธิการใช้ลดลง(เพิ่มขึ้น)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</si>
</sst>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87" formatCode="_(* #,##0_);_(* \(#,##0\);_(* &quot;-&quot;_);_(@_)"/>
    <numFmt numFmtId="188" formatCode="_(* #,##0.00_);_(* \(#,##0.00\);_(* &quot;-&quot;??_);_(@_)"/>
    <numFmt numFmtId="189" formatCode="#,##0.00;\(#,##0.00\)"/>
    <numFmt numFmtId="190" formatCode="_(* #,##0.00_);_(* \(#,##0.00\);_(* &quot;-&quot;_);_(@_)"/>
    <numFmt numFmtId="191" formatCode="_(* #,##0_);_(* \(#,##0\);_(* &quot;-&quot;??_);_(@_)"/>
    <numFmt numFmtId="192" formatCode="_-* #,##0_-;\-* #,##0_-;_-* &quot;-&quot;??_-;_-@_-"/>
    <numFmt numFmtId="193" formatCode="#,##0\ ;\(#,##0\)"/>
    <numFmt numFmtId="194" formatCode="#,##0.00\ ;\(#,##0.00\)"/>
    <numFmt numFmtId="195" formatCode="#,##0.000\ ;\(#,##0.000\)"/>
    <numFmt numFmtId="196" formatCode="#,##0.0000\ ;\(#,##0.0000\)"/>
  </numFmts>
  <fonts count="1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5"/>
      <name val="Angsana New"/>
      <family val="1"/>
    </font>
    <font>
      <b/>
      <sz val="14"/>
      <name val="Angsana New"/>
      <family val="1"/>
    </font>
    <font>
      <sz val="14"/>
      <name val="Angsana New"/>
      <family val="1"/>
    </font>
    <font>
      <b/>
      <sz val="14"/>
      <color theme="1"/>
      <name val="Angsana New"/>
      <family val="1"/>
    </font>
    <font>
      <sz val="14"/>
      <color theme="1"/>
      <name val="Angsana New"/>
      <family val="1"/>
    </font>
    <font>
      <sz val="10"/>
      <name val="Arial"/>
      <family val="2"/>
    </font>
    <font>
      <i/>
      <sz val="14"/>
      <name val="Angsana New"/>
      <family val="1"/>
    </font>
    <font>
      <sz val="14"/>
      <color indexed="9"/>
      <name val="Angsana New"/>
      <family val="1"/>
    </font>
    <font>
      <sz val="14"/>
      <color theme="0"/>
      <name val="Angsana New"/>
      <family val="1"/>
    </font>
    <font>
      <b/>
      <sz val="14"/>
      <color indexed="8"/>
      <name val="Angsana New"/>
      <family val="1"/>
    </font>
    <font>
      <sz val="14"/>
      <color indexed="8"/>
      <name val="Angsana New"/>
      <family val="1"/>
    </font>
    <font>
      <sz val="11"/>
      <name val="Times New Roman"/>
      <family val="1"/>
    </font>
    <font>
      <sz val="14"/>
      <name val="Tahoma"/>
      <family val="2"/>
      <charset val="222"/>
      <scheme val="minor"/>
    </font>
    <font>
      <sz val="14"/>
      <name val="Angsana New"/>
      <family val="1"/>
      <charset val="222"/>
    </font>
    <font>
      <b/>
      <i/>
      <sz val="14"/>
      <name val="Angsana New"/>
      <family val="1"/>
    </font>
    <font>
      <b/>
      <u/>
      <sz val="14"/>
      <name val="Angsana New"/>
      <family val="1"/>
    </font>
    <font>
      <u/>
      <sz val="14"/>
      <color theme="1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88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0" fontId="13" fillId="0" borderId="0"/>
    <xf numFmtId="0" fontId="7" fillId="0" borderId="0"/>
    <xf numFmtId="0" fontId="7" fillId="0" borderId="0"/>
    <xf numFmtId="188" fontId="7" fillId="0" borderId="0" applyFont="0" applyFill="0" applyBorder="0" applyAlignment="0" applyProtection="0"/>
  </cellStyleXfs>
  <cellXfs count="226">
    <xf numFmtId="0" fontId="0" fillId="0" borderId="0" xfId="0"/>
    <xf numFmtId="0" fontId="3" fillId="0" borderId="0" xfId="2" applyFont="1"/>
    <xf numFmtId="0" fontId="4" fillId="0" borderId="0" xfId="2" applyFont="1"/>
    <xf numFmtId="0" fontId="3" fillId="0" borderId="0" xfId="2" applyFont="1" applyAlignment="1">
      <alignment horizontal="center"/>
    </xf>
    <xf numFmtId="49" fontId="4" fillId="0" borderId="0" xfId="2" applyNumberFormat="1" applyFont="1"/>
    <xf numFmtId="0" fontId="3" fillId="0" borderId="1" xfId="2" applyFont="1" applyBorder="1" applyAlignment="1">
      <alignment horizontal="center"/>
    </xf>
    <xf numFmtId="0" fontId="3" fillId="0" borderId="1" xfId="2" quotePrefix="1" applyFont="1" applyBorder="1" applyAlignment="1">
      <alignment horizontal="center"/>
    </xf>
    <xf numFmtId="0" fontId="3" fillId="0" borderId="0" xfId="2" quotePrefix="1" applyFont="1" applyAlignment="1">
      <alignment horizontal="center"/>
    </xf>
    <xf numFmtId="0" fontId="5" fillId="0" borderId="1" xfId="2" quotePrefix="1" applyFont="1" applyBorder="1" applyAlignment="1">
      <alignment horizontal="center"/>
    </xf>
    <xf numFmtId="189" fontId="4" fillId="0" borderId="0" xfId="1" applyNumberFormat="1" applyFont="1" applyFill="1" applyBorder="1" applyAlignment="1">
      <alignment horizontal="center" vertical="top" wrapText="1"/>
    </xf>
    <xf numFmtId="0" fontId="5" fillId="0" borderId="0" xfId="2" applyFont="1" applyAlignment="1">
      <alignment horizontal="center"/>
    </xf>
    <xf numFmtId="49" fontId="3" fillId="0" borderId="0" xfId="2" applyNumberFormat="1" applyFont="1"/>
    <xf numFmtId="0" fontId="4" fillId="0" borderId="0" xfId="2" applyFont="1" applyAlignment="1">
      <alignment horizontal="center"/>
    </xf>
    <xf numFmtId="37" fontId="3" fillId="0" borderId="0" xfId="2" applyNumberFormat="1" applyFont="1" applyAlignment="1">
      <alignment horizontal="right"/>
    </xf>
    <xf numFmtId="37" fontId="5" fillId="0" borderId="0" xfId="2" applyNumberFormat="1" applyFont="1" applyAlignment="1">
      <alignment horizontal="right"/>
    </xf>
    <xf numFmtId="187" fontId="6" fillId="0" borderId="0" xfId="2" applyNumberFormat="1" applyFont="1"/>
    <xf numFmtId="187" fontId="4" fillId="0" borderId="0" xfId="2" applyNumberFormat="1" applyFont="1"/>
    <xf numFmtId="187" fontId="4" fillId="0" borderId="0" xfId="2" applyNumberFormat="1" applyFont="1" applyAlignment="1">
      <alignment horizontal="right"/>
    </xf>
    <xf numFmtId="190" fontId="6" fillId="0" borderId="0" xfId="2" applyNumberFormat="1" applyFont="1"/>
    <xf numFmtId="187" fontId="6" fillId="0" borderId="0" xfId="3" applyNumberFormat="1" applyFont="1" applyFill="1" applyBorder="1" applyAlignment="1">
      <alignment horizontal="center"/>
    </xf>
    <xf numFmtId="191" fontId="6" fillId="0" borderId="0" xfId="3" applyNumberFormat="1" applyFont="1" applyFill="1" applyBorder="1" applyAlignment="1">
      <alignment horizontal="center"/>
    </xf>
    <xf numFmtId="191" fontId="4" fillId="0" borderId="0" xfId="3" applyNumberFormat="1" applyFont="1" applyFill="1" applyBorder="1" applyAlignment="1">
      <alignment horizontal="center"/>
    </xf>
    <xf numFmtId="187" fontId="4" fillId="0" borderId="2" xfId="2" applyNumberFormat="1" applyFont="1" applyBorder="1" applyAlignment="1">
      <alignment horizontal="right"/>
    </xf>
    <xf numFmtId="188" fontId="4" fillId="0" borderId="0" xfId="3" applyFont="1" applyFill="1" applyAlignment="1">
      <alignment horizontal="center"/>
    </xf>
    <xf numFmtId="192" fontId="4" fillId="0" borderId="2" xfId="1" applyNumberFormat="1" applyFont="1" applyBorder="1" applyAlignment="1">
      <alignment horizontal="right"/>
    </xf>
    <xf numFmtId="187" fontId="4" fillId="0" borderId="4" xfId="2" applyNumberFormat="1" applyFont="1" applyBorder="1" applyAlignment="1">
      <alignment horizontal="right"/>
    </xf>
    <xf numFmtId="191" fontId="4" fillId="0" borderId="4" xfId="3" applyNumberFormat="1" applyFont="1" applyFill="1" applyBorder="1" applyAlignment="1">
      <alignment horizontal="right"/>
    </xf>
    <xf numFmtId="187" fontId="3" fillId="0" borderId="0" xfId="2" applyNumberFormat="1" applyFont="1" applyAlignment="1">
      <alignment horizontal="right"/>
    </xf>
    <xf numFmtId="187" fontId="5" fillId="0" borderId="0" xfId="2" applyNumberFormat="1" applyFont="1" applyAlignment="1">
      <alignment horizontal="right"/>
    </xf>
    <xf numFmtId="49" fontId="8" fillId="0" borderId="0" xfId="2" applyNumberFormat="1" applyFont="1"/>
    <xf numFmtId="191" fontId="6" fillId="0" borderId="0" xfId="3" applyNumberFormat="1" applyFont="1" applyFill="1" applyAlignment="1"/>
    <xf numFmtId="191" fontId="4" fillId="0" borderId="0" xfId="3" applyNumberFormat="1" applyFont="1" applyFill="1" applyAlignment="1"/>
    <xf numFmtId="187" fontId="6" fillId="0" borderId="2" xfId="2" applyNumberFormat="1" applyFont="1" applyBorder="1" applyAlignment="1">
      <alignment horizontal="right"/>
    </xf>
    <xf numFmtId="187" fontId="4" fillId="0" borderId="1" xfId="2" applyNumberFormat="1" applyFont="1" applyBorder="1" applyAlignment="1">
      <alignment horizontal="right"/>
    </xf>
    <xf numFmtId="188" fontId="4" fillId="0" borderId="0" xfId="3" applyFont="1" applyFill="1" applyBorder="1" applyAlignment="1">
      <alignment horizontal="right"/>
    </xf>
    <xf numFmtId="187" fontId="6" fillId="0" borderId="0" xfId="2" applyNumberFormat="1" applyFont="1" applyAlignment="1">
      <alignment horizontal="right"/>
    </xf>
    <xf numFmtId="37" fontId="4" fillId="0" borderId="0" xfId="2" applyNumberFormat="1" applyFont="1" applyAlignment="1">
      <alignment horizontal="right"/>
    </xf>
    <xf numFmtId="37" fontId="6" fillId="0" borderId="0" xfId="2" applyNumberFormat="1" applyFont="1" applyAlignment="1">
      <alignment horizontal="right"/>
    </xf>
    <xf numFmtId="49" fontId="9" fillId="0" borderId="0" xfId="2" applyNumberFormat="1" applyFont="1"/>
    <xf numFmtId="0" fontId="9" fillId="0" borderId="0" xfId="2" applyFont="1"/>
    <xf numFmtId="37" fontId="9" fillId="0" borderId="0" xfId="2" applyNumberFormat="1" applyFont="1"/>
    <xf numFmtId="37" fontId="6" fillId="0" borderId="0" xfId="2" applyNumberFormat="1" applyFont="1"/>
    <xf numFmtId="188" fontId="10" fillId="0" borderId="0" xfId="3" applyFont="1" applyFill="1" applyAlignment="1"/>
    <xf numFmtId="0" fontId="6" fillId="0" borderId="0" xfId="2" applyFont="1"/>
    <xf numFmtId="0" fontId="8" fillId="0" borderId="0" xfId="2" applyFont="1" applyAlignment="1">
      <alignment horizontal="center"/>
    </xf>
    <xf numFmtId="49" fontId="3" fillId="0" borderId="0" xfId="2" applyNumberFormat="1" applyFont="1" applyAlignment="1">
      <alignment horizontal="right"/>
    </xf>
    <xf numFmtId="49" fontId="11" fillId="0" borderId="0" xfId="2" applyNumberFormat="1" applyFont="1" applyAlignment="1">
      <alignment horizontal="center"/>
    </xf>
    <xf numFmtId="49" fontId="11" fillId="0" borderId="0" xfId="2" applyNumberFormat="1" applyFont="1"/>
    <xf numFmtId="49" fontId="4" fillId="0" borderId="0" xfId="2" applyNumberFormat="1" applyFont="1" applyAlignment="1">
      <alignment vertical="top" wrapText="1"/>
    </xf>
    <xf numFmtId="0" fontId="4" fillId="0" borderId="0" xfId="2" applyFont="1" applyAlignment="1">
      <alignment horizontal="center" vertical="top" wrapText="1"/>
    </xf>
    <xf numFmtId="0" fontId="3" fillId="0" borderId="0" xfId="2" applyFont="1" applyAlignment="1">
      <alignment vertical="top" wrapText="1"/>
    </xf>
    <xf numFmtId="0" fontId="3" fillId="0" borderId="0" xfId="2" applyFont="1" applyAlignment="1">
      <alignment horizontal="center" vertical="top" wrapText="1"/>
    </xf>
    <xf numFmtId="0" fontId="3" fillId="0" borderId="0" xfId="2" applyFont="1" applyAlignment="1">
      <alignment horizontal="center" vertical="top"/>
    </xf>
    <xf numFmtId="188" fontId="4" fillId="0" borderId="0" xfId="3" applyFont="1" applyFill="1"/>
    <xf numFmtId="49" fontId="4" fillId="0" borderId="0" xfId="2" applyNumberFormat="1" applyFont="1" applyAlignment="1">
      <alignment vertical="top"/>
    </xf>
    <xf numFmtId="0" fontId="4" fillId="0" borderId="0" xfId="2" applyFont="1" applyAlignment="1">
      <alignment horizontal="center" vertical="top"/>
    </xf>
    <xf numFmtId="0" fontId="3" fillId="0" borderId="0" xfId="2" applyFont="1" applyAlignment="1">
      <alignment vertical="top"/>
    </xf>
    <xf numFmtId="0" fontId="3" fillId="0" borderId="0" xfId="2" applyFont="1" applyAlignment="1">
      <alignment horizontal="center" vertical="center"/>
    </xf>
    <xf numFmtId="188" fontId="4" fillId="0" borderId="0" xfId="3" applyFont="1" applyFill="1" applyAlignment="1"/>
    <xf numFmtId="0" fontId="4" fillId="0" borderId="0" xfId="2" applyFont="1" applyAlignment="1">
      <alignment vertical="top" wrapText="1"/>
    </xf>
    <xf numFmtId="0" fontId="3" fillId="0" borderId="1" xfId="2" applyFont="1" applyBorder="1" applyAlignment="1">
      <alignment horizontal="center" vertical="top" wrapText="1"/>
    </xf>
    <xf numFmtId="0" fontId="3" fillId="0" borderId="1" xfId="2" applyFont="1" applyBorder="1" applyAlignment="1">
      <alignment horizontal="center" vertical="top"/>
    </xf>
    <xf numFmtId="191" fontId="4" fillId="0" borderId="3" xfId="3" applyNumberFormat="1" applyFont="1" applyFill="1" applyBorder="1" applyAlignment="1">
      <alignment horizontal="right"/>
    </xf>
    <xf numFmtId="187" fontId="4" fillId="0" borderId="3" xfId="2" applyNumberFormat="1" applyFont="1" applyBorder="1" applyAlignment="1">
      <alignment horizontal="right"/>
    </xf>
    <xf numFmtId="191" fontId="4" fillId="0" borderId="0" xfId="3" applyNumberFormat="1" applyFont="1" applyFill="1" applyBorder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91" fontId="4" fillId="0" borderId="0" xfId="3" applyNumberFormat="1" applyFont="1" applyFill="1" applyBorder="1" applyAlignment="1">
      <alignment horizontal="right"/>
    </xf>
    <xf numFmtId="43" fontId="4" fillId="0" borderId="0" xfId="2" applyNumberFormat="1" applyFont="1"/>
    <xf numFmtId="191" fontId="4" fillId="0" borderId="5" xfId="3" applyNumberFormat="1" applyFont="1" applyFill="1" applyBorder="1" applyAlignment="1">
      <alignment horizontal="right"/>
    </xf>
    <xf numFmtId="188" fontId="4" fillId="0" borderId="0" xfId="2" applyNumberFormat="1" applyFont="1"/>
    <xf numFmtId="0" fontId="8" fillId="0" borderId="0" xfId="2" applyFont="1"/>
    <xf numFmtId="191" fontId="4" fillId="0" borderId="0" xfId="2" applyNumberFormat="1" applyFont="1"/>
    <xf numFmtId="43" fontId="4" fillId="0" borderId="0" xfId="1" applyFont="1" applyFill="1"/>
    <xf numFmtId="0" fontId="3" fillId="0" borderId="0" xfId="2" applyFont="1" applyAlignment="1">
      <alignment horizontal="center" vertical="center" wrapText="1"/>
    </xf>
    <xf numFmtId="49" fontId="4" fillId="0" borderId="0" xfId="0" applyNumberFormat="1" applyFont="1"/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187" fontId="4" fillId="0" borderId="0" xfId="0" applyNumberFormat="1" applyFont="1" applyAlignment="1">
      <alignment horizontal="right"/>
    </xf>
    <xf numFmtId="187" fontId="4" fillId="0" borderId="0" xfId="0" applyNumberFormat="1" applyFont="1"/>
    <xf numFmtId="191" fontId="4" fillId="0" borderId="0" xfId="0" applyNumberFormat="1" applyFont="1" applyAlignment="1">
      <alignment horizontal="center" vertical="top"/>
    </xf>
    <xf numFmtId="0" fontId="4" fillId="0" borderId="0" xfId="0" applyFont="1"/>
    <xf numFmtId="0" fontId="4" fillId="0" borderId="0" xfId="0" applyFont="1" applyAlignment="1">
      <alignment horizontal="center"/>
    </xf>
    <xf numFmtId="187" fontId="4" fillId="0" borderId="0" xfId="0" applyNumberFormat="1" applyFont="1" applyAlignment="1">
      <alignment horizontal="center"/>
    </xf>
    <xf numFmtId="191" fontId="4" fillId="0" borderId="1" xfId="3" applyNumberFormat="1" applyFont="1" applyFill="1" applyBorder="1" applyAlignment="1">
      <alignment horizontal="center"/>
    </xf>
    <xf numFmtId="49" fontId="4" fillId="0" borderId="0" xfId="0" applyNumberFormat="1" applyFont="1" applyAlignment="1">
      <alignment vertical="top" wrapText="1"/>
    </xf>
    <xf numFmtId="187" fontId="4" fillId="0" borderId="5" xfId="0" applyNumberFormat="1" applyFont="1" applyBorder="1" applyAlignment="1">
      <alignment horizontal="right"/>
    </xf>
    <xf numFmtId="191" fontId="4" fillId="0" borderId="0" xfId="3" applyNumberFormat="1" applyFont="1" applyFill="1"/>
    <xf numFmtId="188" fontId="4" fillId="0" borderId="0" xfId="3" applyFont="1" applyFill="1" applyAlignment="1">
      <alignment horizontal="right"/>
    </xf>
    <xf numFmtId="191" fontId="4" fillId="0" borderId="5" xfId="3" applyNumberFormat="1" applyFont="1" applyFill="1" applyBorder="1" applyAlignment="1">
      <alignment horizontal="center"/>
    </xf>
    <xf numFmtId="3" fontId="4" fillId="0" borderId="0" xfId="2" applyNumberFormat="1" applyFont="1"/>
    <xf numFmtId="0" fontId="4" fillId="0" borderId="0" xfId="2" applyFont="1" applyAlignment="1">
      <alignment horizontal="right"/>
    </xf>
    <xf numFmtId="0" fontId="6" fillId="0" borderId="0" xfId="2" applyFont="1" applyAlignment="1">
      <alignment horizontal="right"/>
    </xf>
    <xf numFmtId="191" fontId="4" fillId="0" borderId="0" xfId="4" applyNumberFormat="1" applyFont="1" applyFill="1" applyAlignment="1">
      <alignment horizontal="right"/>
    </xf>
    <xf numFmtId="191" fontId="6" fillId="0" borderId="0" xfId="4" applyNumberFormat="1" applyFont="1" applyFill="1" applyAlignment="1">
      <alignment horizontal="right"/>
    </xf>
    <xf numFmtId="49" fontId="12" fillId="0" borderId="0" xfId="2" applyNumberFormat="1" applyFont="1"/>
    <xf numFmtId="191" fontId="4" fillId="0" borderId="0" xfId="4" quotePrefix="1" applyNumberFormat="1" applyFont="1" applyFill="1" applyBorder="1" applyAlignment="1">
      <alignment horizontal="center"/>
    </xf>
    <xf numFmtId="191" fontId="6" fillId="0" borderId="0" xfId="4" quotePrefix="1" applyNumberFormat="1" applyFont="1" applyFill="1" applyBorder="1" applyAlignment="1">
      <alignment horizontal="center"/>
    </xf>
    <xf numFmtId="191" fontId="4" fillId="0" borderId="0" xfId="4" applyNumberFormat="1" applyFont="1" applyFill="1" applyBorder="1" applyAlignment="1">
      <alignment horizontal="right"/>
    </xf>
    <xf numFmtId="188" fontId="4" fillId="0" borderId="0" xfId="4" applyFont="1" applyFill="1" applyAlignment="1">
      <alignment horizontal="center"/>
    </xf>
    <xf numFmtId="187" fontId="4" fillId="0" borderId="1" xfId="0" applyNumberFormat="1" applyFont="1" applyBorder="1" applyAlignment="1">
      <alignment horizontal="right"/>
    </xf>
    <xf numFmtId="191" fontId="6" fillId="0" borderId="0" xfId="4" applyNumberFormat="1" applyFont="1" applyFill="1" applyAlignment="1"/>
    <xf numFmtId="191" fontId="4" fillId="0" borderId="0" xfId="4" applyNumberFormat="1" applyFont="1" applyFill="1" applyAlignment="1"/>
    <xf numFmtId="191" fontId="4" fillId="0" borderId="0" xfId="4" applyNumberFormat="1" applyFont="1" applyFill="1" applyBorder="1" applyAlignment="1"/>
    <xf numFmtId="191" fontId="4" fillId="0" borderId="0" xfId="4" applyNumberFormat="1" applyFont="1" applyFill="1" applyBorder="1" applyAlignment="1">
      <alignment horizontal="center"/>
    </xf>
    <xf numFmtId="188" fontId="4" fillId="0" borderId="0" xfId="4" applyFont="1" applyFill="1" applyBorder="1" applyAlignment="1">
      <alignment horizontal="center"/>
    </xf>
    <xf numFmtId="187" fontId="4" fillId="0" borderId="5" xfId="2" applyNumberFormat="1" applyFont="1" applyBorder="1" applyAlignment="1">
      <alignment horizontal="right"/>
    </xf>
    <xf numFmtId="191" fontId="4" fillId="0" borderId="0" xfId="4" applyNumberFormat="1" applyFont="1" applyFill="1" applyBorder="1" applyAlignment="1">
      <alignment horizontal="right" vertical="center"/>
    </xf>
    <xf numFmtId="193" fontId="4" fillId="0" borderId="0" xfId="2" applyNumberFormat="1" applyFont="1" applyAlignment="1">
      <alignment horizontal="right"/>
    </xf>
    <xf numFmtId="49" fontId="12" fillId="0" borderId="0" xfId="2" quotePrefix="1" applyNumberFormat="1" applyFont="1"/>
    <xf numFmtId="187" fontId="4" fillId="0" borderId="0" xfId="2" applyNumberFormat="1" applyFont="1" applyAlignment="1">
      <alignment horizontal="center"/>
    </xf>
    <xf numFmtId="191" fontId="4" fillId="0" borderId="0" xfId="2" applyNumberFormat="1" applyFont="1" applyAlignment="1">
      <alignment horizontal="center"/>
    </xf>
    <xf numFmtId="191" fontId="6" fillId="0" borderId="0" xfId="4" applyNumberFormat="1" applyFont="1" applyFill="1" applyBorder="1" applyAlignment="1">
      <alignment horizontal="right" vertical="center"/>
    </xf>
    <xf numFmtId="191" fontId="6" fillId="0" borderId="0" xfId="2" applyNumberFormat="1" applyFont="1"/>
    <xf numFmtId="188" fontId="4" fillId="0" borderId="0" xfId="4" applyFont="1" applyFill="1" applyAlignment="1"/>
    <xf numFmtId="194" fontId="4" fillId="0" borderId="0" xfId="2" applyNumberFormat="1" applyFont="1" applyAlignment="1">
      <alignment horizontal="right"/>
    </xf>
    <xf numFmtId="194" fontId="6" fillId="0" borderId="0" xfId="2" applyNumberFormat="1" applyFont="1" applyAlignment="1">
      <alignment horizontal="right"/>
    </xf>
    <xf numFmtId="0" fontId="3" fillId="0" borderId="0" xfId="0" applyFont="1"/>
    <xf numFmtId="189" fontId="4" fillId="0" borderId="0" xfId="0" applyNumberFormat="1" applyFont="1"/>
    <xf numFmtId="195" fontId="4" fillId="0" borderId="4" xfId="2" applyNumberFormat="1" applyFont="1" applyBorder="1" applyAlignment="1">
      <alignment horizontal="right"/>
    </xf>
    <xf numFmtId="196" fontId="4" fillId="0" borderId="0" xfId="2" applyNumberFormat="1" applyFont="1" applyAlignment="1">
      <alignment horizontal="right"/>
    </xf>
    <xf numFmtId="195" fontId="4" fillId="0" borderId="4" xfId="0" applyNumberFormat="1" applyFont="1" applyBorder="1" applyAlignment="1">
      <alignment horizontal="right"/>
    </xf>
    <xf numFmtId="196" fontId="4" fillId="0" borderId="0" xfId="2" applyNumberFormat="1" applyFont="1" applyAlignment="1">
      <alignment horizontal="center"/>
    </xf>
    <xf numFmtId="191" fontId="6" fillId="0" borderId="4" xfId="4" applyNumberFormat="1" applyFont="1" applyFill="1" applyBorder="1" applyAlignment="1">
      <alignment horizontal="right"/>
    </xf>
    <xf numFmtId="191" fontId="6" fillId="0" borderId="0" xfId="4" applyNumberFormat="1" applyFont="1" applyFill="1" applyBorder="1" applyAlignment="1">
      <alignment horizontal="right"/>
    </xf>
    <xf numFmtId="49" fontId="3" fillId="0" borderId="0" xfId="0" applyNumberFormat="1" applyFont="1"/>
    <xf numFmtId="0" fontId="3" fillId="0" borderId="0" xfId="2" quotePrefix="1" applyFont="1" applyBorder="1" applyAlignment="1">
      <alignment horizontal="center"/>
    </xf>
    <xf numFmtId="0" fontId="5" fillId="0" borderId="0" xfId="2" quotePrefix="1" applyFont="1" applyBorder="1" applyAlignment="1">
      <alignment horizontal="center"/>
    </xf>
    <xf numFmtId="187" fontId="4" fillId="0" borderId="0" xfId="2" applyNumberFormat="1" applyFont="1" applyBorder="1" applyAlignment="1">
      <alignment horizontal="right"/>
    </xf>
    <xf numFmtId="0" fontId="6" fillId="0" borderId="0" xfId="0" applyFont="1"/>
    <xf numFmtId="49" fontId="3" fillId="0" borderId="0" xfId="2" applyNumberFormat="1" applyFont="1" applyAlignment="1">
      <alignment vertical="top"/>
    </xf>
    <xf numFmtId="49" fontId="3" fillId="0" borderId="0" xfId="2" applyNumberFormat="1" applyFont="1" applyAlignment="1">
      <alignment vertical="top" wrapText="1"/>
    </xf>
    <xf numFmtId="49" fontId="3" fillId="0" borderId="0" xfId="0" applyNumberFormat="1" applyFont="1" applyAlignment="1">
      <alignment vertical="top" wrapText="1"/>
    </xf>
    <xf numFmtId="192" fontId="4" fillId="0" borderId="0" xfId="1" applyNumberFormat="1" applyFont="1" applyFill="1" applyAlignment="1">
      <alignment horizontal="right"/>
    </xf>
    <xf numFmtId="192" fontId="4" fillId="0" borderId="0" xfId="1" applyNumberFormat="1" applyFont="1" applyAlignment="1">
      <alignment horizontal="center"/>
    </xf>
    <xf numFmtId="192" fontId="4" fillId="0" borderId="0" xfId="1" applyNumberFormat="1" applyFont="1" applyAlignment="1">
      <alignment horizontal="right"/>
    </xf>
    <xf numFmtId="192" fontId="4" fillId="0" borderId="0" xfId="1" applyNumberFormat="1" applyFont="1" applyFill="1" applyBorder="1" applyAlignment="1">
      <alignment horizontal="right"/>
    </xf>
    <xf numFmtId="192" fontId="4" fillId="0" borderId="1" xfId="1" applyNumberFormat="1" applyFont="1" applyFill="1" applyBorder="1" applyAlignment="1">
      <alignment horizontal="right"/>
    </xf>
    <xf numFmtId="192" fontId="4" fillId="0" borderId="0" xfId="1" applyNumberFormat="1" applyFont="1" applyFill="1" applyAlignment="1">
      <alignment horizontal="center"/>
    </xf>
    <xf numFmtId="49" fontId="11" fillId="0" borderId="1" xfId="2" applyNumberFormat="1" applyFont="1" applyBorder="1" applyAlignment="1">
      <alignment horizontal="center"/>
    </xf>
    <xf numFmtId="0" fontId="4" fillId="0" borderId="0" xfId="2" applyFont="1" applyBorder="1"/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191" fontId="4" fillId="0" borderId="0" xfId="0" applyNumberFormat="1" applyFont="1"/>
    <xf numFmtId="0" fontId="14" fillId="0" borderId="0" xfId="0" applyFont="1"/>
    <xf numFmtId="49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187" fontId="4" fillId="0" borderId="0" xfId="5" applyNumberFormat="1" applyFont="1" applyAlignment="1">
      <alignment horizontal="right"/>
    </xf>
    <xf numFmtId="0" fontId="3" fillId="0" borderId="2" xfId="0" quotePrefix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5" fillId="0" borderId="0" xfId="6" applyFont="1"/>
    <xf numFmtId="49" fontId="4" fillId="0" borderId="0" xfId="0" applyNumberFormat="1" applyFont="1" applyAlignment="1">
      <alignment horizontal="left"/>
    </xf>
    <xf numFmtId="188" fontId="4" fillId="0" borderId="0" xfId="3" applyFont="1" applyFill="1" applyBorder="1" applyAlignment="1">
      <alignment horizontal="center"/>
    </xf>
    <xf numFmtId="187" fontId="3" fillId="0" borderId="0" xfId="0" applyNumberFormat="1" applyFont="1" applyAlignment="1">
      <alignment horizontal="right"/>
    </xf>
    <xf numFmtId="187" fontId="4" fillId="0" borderId="0" xfId="5" applyNumberFormat="1" applyFont="1" applyFill="1" applyAlignment="1">
      <alignment horizontal="right"/>
    </xf>
    <xf numFmtId="49" fontId="4" fillId="0" borderId="0" xfId="0" applyNumberFormat="1" applyFont="1" applyAlignment="1">
      <alignment horizontal="center"/>
    </xf>
    <xf numFmtId="0" fontId="3" fillId="0" borderId="0" xfId="7" applyFont="1"/>
    <xf numFmtId="187" fontId="3" fillId="0" borderId="0" xfId="0" applyNumberFormat="1" applyFont="1" applyAlignment="1">
      <alignment horizontal="center"/>
    </xf>
    <xf numFmtId="0" fontId="4" fillId="0" borderId="0" xfId="7" applyFont="1"/>
    <xf numFmtId="191" fontId="3" fillId="0" borderId="2" xfId="3" applyNumberFormat="1" applyFont="1" applyFill="1" applyBorder="1" applyAlignment="1">
      <alignment horizontal="center"/>
    </xf>
    <xf numFmtId="191" fontId="3" fillId="0" borderId="0" xfId="3" applyNumberFormat="1" applyFont="1" applyFill="1" applyBorder="1" applyAlignment="1">
      <alignment horizontal="center"/>
    </xf>
    <xf numFmtId="49" fontId="8" fillId="0" borderId="0" xfId="0" applyNumberFormat="1" applyFont="1"/>
    <xf numFmtId="0" fontId="8" fillId="0" borderId="0" xfId="0" applyFont="1"/>
    <xf numFmtId="187" fontId="8" fillId="0" borderId="0" xfId="0" applyNumberFormat="1" applyFont="1" applyAlignment="1">
      <alignment horizontal="right"/>
    </xf>
    <xf numFmtId="187" fontId="16" fillId="0" borderId="0" xfId="0" applyNumberFormat="1" applyFont="1" applyAlignment="1">
      <alignment horizontal="center"/>
    </xf>
    <xf numFmtId="187" fontId="16" fillId="0" borderId="0" xfId="0" applyNumberFormat="1" applyFont="1" applyAlignment="1">
      <alignment horizontal="right"/>
    </xf>
    <xf numFmtId="187" fontId="8" fillId="0" borderId="0" xfId="0" applyNumberFormat="1" applyFont="1" applyAlignment="1">
      <alignment horizontal="center"/>
    </xf>
    <xf numFmtId="191" fontId="4" fillId="0" borderId="0" xfId="3" applyNumberFormat="1" applyFont="1" applyFill="1" applyBorder="1" applyAlignment="1"/>
    <xf numFmtId="187" fontId="3" fillId="0" borderId="0" xfId="0" applyNumberFormat="1" applyFont="1"/>
    <xf numFmtId="187" fontId="3" fillId="0" borderId="5" xfId="0" applyNumberFormat="1" applyFont="1" applyBorder="1" applyAlignment="1">
      <alignment horizontal="right"/>
    </xf>
    <xf numFmtId="43" fontId="4" fillId="0" borderId="0" xfId="0" applyNumberFormat="1" applyFont="1"/>
    <xf numFmtId="188" fontId="4" fillId="0" borderId="0" xfId="0" applyNumberFormat="1" applyFont="1"/>
    <xf numFmtId="0" fontId="8" fillId="0" borderId="0" xfId="0" applyFont="1" applyAlignment="1">
      <alignment horizontal="right"/>
    </xf>
    <xf numFmtId="0" fontId="4" fillId="0" borderId="0" xfId="0" quotePrefix="1" applyFont="1"/>
    <xf numFmtId="191" fontId="4" fillId="2" borderId="1" xfId="3" applyNumberFormat="1" applyFont="1" applyFill="1" applyBorder="1" applyAlignment="1">
      <alignment horizontal="center"/>
    </xf>
    <xf numFmtId="191" fontId="4" fillId="2" borderId="0" xfId="3" applyNumberFormat="1" applyFont="1" applyFill="1" applyBorder="1" applyAlignment="1">
      <alignment horizontal="center"/>
    </xf>
    <xf numFmtId="191" fontId="4" fillId="2" borderId="1" xfId="3" applyNumberFormat="1" applyFont="1" applyFill="1" applyBorder="1" applyAlignment="1">
      <alignment horizontal="right"/>
    </xf>
    <xf numFmtId="187" fontId="4" fillId="2" borderId="0" xfId="0" applyNumberFormat="1" applyFont="1" applyFill="1" applyAlignment="1">
      <alignment horizontal="right"/>
    </xf>
    <xf numFmtId="187" fontId="3" fillId="2" borderId="0" xfId="0" applyNumberFormat="1" applyFont="1" applyFill="1" applyAlignment="1">
      <alignment horizontal="right"/>
    </xf>
    <xf numFmtId="43" fontId="4" fillId="0" borderId="0" xfId="1" applyFont="1"/>
    <xf numFmtId="187" fontId="4" fillId="0" borderId="1" xfId="5" applyNumberFormat="1" applyFont="1" applyBorder="1" applyAlignment="1">
      <alignment horizontal="right"/>
    </xf>
    <xf numFmtId="49" fontId="4" fillId="2" borderId="0" xfId="2" applyNumberFormat="1" applyFont="1" applyFill="1"/>
    <xf numFmtId="49" fontId="3" fillId="0" borderId="0" xfId="2" applyNumberFormat="1" applyFont="1" applyAlignment="1">
      <alignment horizontal="center"/>
    </xf>
    <xf numFmtId="0" fontId="3" fillId="0" borderId="1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quotePrefix="1" applyFont="1" applyAlignment="1">
      <alignment horizontal="center"/>
    </xf>
    <xf numFmtId="0" fontId="4" fillId="0" borderId="0" xfId="2" applyFont="1" applyBorder="1" applyAlignment="1">
      <alignment horizontal="center"/>
    </xf>
    <xf numFmtId="0" fontId="18" fillId="0" borderId="0" xfId="0" applyFont="1" applyAlignment="1">
      <alignment horizontal="center"/>
    </xf>
    <xf numFmtId="49" fontId="17" fillId="0" borderId="0" xfId="2" applyNumberFormat="1" applyFont="1" applyAlignment="1">
      <alignment horizontal="center"/>
    </xf>
    <xf numFmtId="49" fontId="3" fillId="0" borderId="0" xfId="2" applyNumberFormat="1" applyFont="1" applyAlignment="1"/>
    <xf numFmtId="0" fontId="3" fillId="0" borderId="0" xfId="2" applyFont="1" applyBorder="1"/>
    <xf numFmtId="0" fontId="3" fillId="0" borderId="1" xfId="2" applyFont="1" applyBorder="1" applyAlignment="1">
      <alignment horizontal="center"/>
    </xf>
    <xf numFmtId="0" fontId="4" fillId="0" borderId="0" xfId="2" applyFont="1" applyAlignment="1">
      <alignment horizontal="center"/>
    </xf>
    <xf numFmtId="49" fontId="11" fillId="0" borderId="0" xfId="2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2" applyFont="1" applyAlignment="1">
      <alignment horizontal="center"/>
    </xf>
    <xf numFmtId="0" fontId="3" fillId="0" borderId="0" xfId="2" applyFont="1" applyBorder="1" applyAlignment="1">
      <alignment horizontal="center"/>
    </xf>
    <xf numFmtId="191" fontId="0" fillId="0" borderId="0" xfId="0" applyNumberFormat="1"/>
    <xf numFmtId="187" fontId="0" fillId="0" borderId="0" xfId="0" applyNumberFormat="1"/>
    <xf numFmtId="187" fontId="4" fillId="0" borderId="0" xfId="2" applyNumberFormat="1" applyFont="1" applyFill="1" applyBorder="1" applyAlignment="1">
      <alignment horizontal="right"/>
    </xf>
    <xf numFmtId="187" fontId="4" fillId="0" borderId="2" xfId="2" applyNumberFormat="1" applyFont="1" applyFill="1" applyBorder="1" applyAlignment="1">
      <alignment horizontal="right"/>
    </xf>
    <xf numFmtId="187" fontId="4" fillId="0" borderId="3" xfId="2" applyNumberFormat="1" applyFont="1" applyFill="1" applyBorder="1" applyAlignment="1">
      <alignment horizontal="right"/>
    </xf>
    <xf numFmtId="187" fontId="4" fillId="0" borderId="1" xfId="2" applyNumberFormat="1" applyFont="1" applyFill="1" applyBorder="1" applyAlignment="1">
      <alignment horizontal="right"/>
    </xf>
    <xf numFmtId="187" fontId="4" fillId="0" borderId="5" xfId="2" applyNumberFormat="1" applyFont="1" applyFill="1" applyBorder="1" applyAlignment="1">
      <alignment horizontal="right"/>
    </xf>
    <xf numFmtId="0" fontId="4" fillId="0" borderId="0" xfId="2" quotePrefix="1" applyFont="1" applyAlignment="1">
      <alignment horizontal="center"/>
    </xf>
    <xf numFmtId="0" fontId="4" fillId="0" borderId="0" xfId="2" applyFont="1" applyAlignment="1">
      <alignment horizontal="center"/>
    </xf>
    <xf numFmtId="49" fontId="3" fillId="0" borderId="0" xfId="2" applyNumberFormat="1" applyFont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17" fillId="0" borderId="0" xfId="2" applyFont="1" applyBorder="1" applyAlignment="1">
      <alignment horizontal="center"/>
    </xf>
    <xf numFmtId="0" fontId="6" fillId="0" borderId="0" xfId="2" applyFont="1" applyAlignment="1">
      <alignment horizontal="center"/>
    </xf>
    <xf numFmtId="49" fontId="4" fillId="0" borderId="0" xfId="2" applyNumberFormat="1" applyFont="1" applyAlignment="1">
      <alignment horizontal="center"/>
    </xf>
    <xf numFmtId="0" fontId="3" fillId="0" borderId="1" xfId="2" applyFont="1" applyBorder="1" applyAlignment="1">
      <alignment horizontal="center" vertical="top" wrapText="1"/>
    </xf>
    <xf numFmtId="49" fontId="4" fillId="0" borderId="0" xfId="2" quotePrefix="1" applyNumberFormat="1" applyFont="1" applyAlignment="1">
      <alignment horizontal="center"/>
    </xf>
    <xf numFmtId="49" fontId="11" fillId="0" borderId="0" xfId="2" applyNumberFormat="1" applyFont="1" applyAlignment="1">
      <alignment horizontal="center"/>
    </xf>
    <xf numFmtId="0" fontId="3" fillId="0" borderId="0" xfId="2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9" fontId="4" fillId="0" borderId="0" xfId="0" quotePrefix="1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3" fillId="0" borderId="0" xfId="0" quotePrefix="1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</cellXfs>
  <cellStyles count="9">
    <cellStyle name="Comma" xfId="1" builtinId="3"/>
    <cellStyle name="Comma 10 2 2" xfId="3" xr:uid="{9F762016-DE13-4F6B-BFA8-59AE09368131}"/>
    <cellStyle name="Comma 10 3" xfId="4" xr:uid="{A4A489B3-A120-46E6-872A-E77B4AF9DF40}"/>
    <cellStyle name="Comma 16 2" xfId="8" xr:uid="{C3365CE6-BB3D-47C1-B6BE-011CED7D2502}"/>
    <cellStyle name="Normal" xfId="0" builtinId="0"/>
    <cellStyle name="Normal 2" xfId="2" xr:uid="{34E062A2-47F4-446A-B2D0-16C98F263E27}"/>
    <cellStyle name="Normal 3 2" xfId="6" xr:uid="{E1460130-3085-46B4-A1A3-3C97DE6A649D}"/>
    <cellStyle name="Normal_BL" xfId="5" xr:uid="{F0AEC520-F7D0-4636-AC50-A48AAAE3B12B}"/>
    <cellStyle name="ปกติ_งบการเงินไทย Q1-49" xfId="7" xr:uid="{25FC9BC6-E98C-4AD2-BEF7-18262FC46C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F7753-958F-47EC-A76D-6BB17CD12B76}">
  <sheetPr>
    <tabColor rgb="FF92D050"/>
    <pageSetUpPr fitToPage="1"/>
  </sheetPr>
  <dimension ref="B2:M127"/>
  <sheetViews>
    <sheetView showGridLines="0" tabSelected="1" view="pageBreakPreview" topLeftCell="A86" zoomScale="70" zoomScaleNormal="145" zoomScaleSheetLayoutView="70" workbookViewId="0">
      <selection activeCell="P92" sqref="P92"/>
    </sheetView>
  </sheetViews>
  <sheetFormatPr defaultColWidth="9" defaultRowHeight="20" x14ac:dyDescent="0.6"/>
  <cols>
    <col min="1" max="1" width="3.6640625" style="128" customWidth="1"/>
    <col min="2" max="2" width="2.1640625" style="128" customWidth="1"/>
    <col min="3" max="3" width="41.33203125" style="4" customWidth="1"/>
    <col min="4" max="4" width="8.83203125" style="2" customWidth="1"/>
    <col min="5" max="5" width="1" style="2" customWidth="1"/>
    <col min="6" max="6" width="14.1640625" style="2" customWidth="1"/>
    <col min="7" max="7" width="1" style="2" customWidth="1"/>
    <col min="8" max="8" width="11.83203125" style="2" customWidth="1"/>
    <col min="9" max="9" width="1.1640625" style="2" customWidth="1"/>
    <col min="10" max="10" width="0.5" style="2" hidden="1" customWidth="1"/>
    <col min="11" max="11" width="14.6640625" style="43" customWidth="1"/>
    <col min="12" max="12" width="1" style="2" customWidth="1"/>
    <col min="13" max="13" width="12.58203125" style="2" customWidth="1"/>
    <col min="14" max="16384" width="9" style="128"/>
  </cols>
  <sheetData>
    <row r="2" spans="2:13" x14ac:dyDescent="0.6">
      <c r="K2" s="213"/>
      <c r="L2" s="213"/>
      <c r="M2" s="213"/>
    </row>
    <row r="3" spans="2:13" ht="20.5" x14ac:dyDescent="0.65">
      <c r="C3" s="208" t="s">
        <v>0</v>
      </c>
      <c r="D3" s="208"/>
      <c r="E3" s="208"/>
      <c r="F3" s="208"/>
      <c r="G3" s="208"/>
      <c r="H3" s="208"/>
      <c r="I3" s="208"/>
      <c r="J3" s="208"/>
      <c r="K3" s="208"/>
      <c r="L3" s="208"/>
      <c r="M3" s="208"/>
    </row>
    <row r="4" spans="2:13" ht="20.5" x14ac:dyDescent="0.65">
      <c r="C4" s="208" t="s">
        <v>1</v>
      </c>
      <c r="D4" s="208"/>
      <c r="E4" s="208"/>
      <c r="F4" s="208"/>
      <c r="G4" s="208"/>
      <c r="H4" s="208"/>
      <c r="I4" s="208"/>
      <c r="J4" s="208"/>
      <c r="K4" s="208"/>
      <c r="L4" s="208"/>
      <c r="M4" s="208"/>
    </row>
    <row r="5" spans="2:13" ht="20.5" x14ac:dyDescent="0.65">
      <c r="C5" s="208" t="s">
        <v>202</v>
      </c>
      <c r="D5" s="208"/>
      <c r="E5" s="208"/>
      <c r="F5" s="208"/>
      <c r="G5" s="208"/>
      <c r="H5" s="208"/>
      <c r="I5" s="208"/>
      <c r="J5" s="208"/>
      <c r="K5" s="208"/>
      <c r="L5" s="208"/>
      <c r="M5" s="208"/>
    </row>
    <row r="6" spans="2:13" ht="6.75" customHeight="1" x14ac:dyDescent="0.65"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</row>
    <row r="7" spans="2:13" ht="20.5" x14ac:dyDescent="0.65">
      <c r="C7" s="1"/>
      <c r="F7" s="209" t="s">
        <v>2</v>
      </c>
      <c r="G7" s="209"/>
      <c r="H7" s="209"/>
      <c r="I7" s="209"/>
      <c r="J7" s="209"/>
      <c r="K7" s="209"/>
      <c r="L7" s="209"/>
      <c r="M7" s="209"/>
    </row>
    <row r="8" spans="2:13" ht="20.5" x14ac:dyDescent="0.65">
      <c r="C8" s="1"/>
      <c r="F8" s="209" t="s">
        <v>3</v>
      </c>
      <c r="G8" s="209"/>
      <c r="H8" s="209"/>
      <c r="I8" s="210"/>
      <c r="K8" s="211" t="s">
        <v>4</v>
      </c>
      <c r="L8" s="211"/>
      <c r="M8" s="211"/>
    </row>
    <row r="9" spans="2:13" ht="20.5" x14ac:dyDescent="0.65">
      <c r="D9" s="185" t="s">
        <v>5</v>
      </c>
      <c r="E9" s="3"/>
      <c r="F9" s="6" t="s">
        <v>203</v>
      </c>
      <c r="G9" s="3"/>
      <c r="H9" s="6" t="s">
        <v>6</v>
      </c>
      <c r="I9" s="198"/>
      <c r="J9" s="3"/>
      <c r="K9" s="6" t="s">
        <v>203</v>
      </c>
      <c r="L9" s="3"/>
      <c r="M9" s="8" t="s">
        <v>6</v>
      </c>
    </row>
    <row r="10" spans="2:13" ht="40" customHeight="1" x14ac:dyDescent="0.65">
      <c r="D10" s="3"/>
      <c r="E10" s="3"/>
      <c r="F10" s="9" t="s">
        <v>191</v>
      </c>
      <c r="G10" s="9"/>
      <c r="H10" s="9" t="s">
        <v>190</v>
      </c>
      <c r="I10" s="3"/>
      <c r="J10" s="3"/>
      <c r="K10" s="9" t="s">
        <v>191</v>
      </c>
      <c r="L10" s="9"/>
      <c r="M10" s="9" t="s">
        <v>190</v>
      </c>
    </row>
    <row r="11" spans="2:13" ht="20.5" x14ac:dyDescent="0.65">
      <c r="B11" s="212" t="s">
        <v>7</v>
      </c>
      <c r="C11" s="212"/>
      <c r="E11" s="3"/>
      <c r="F11" s="3"/>
      <c r="G11" s="3"/>
      <c r="H11" s="3"/>
      <c r="I11" s="3"/>
      <c r="J11" s="3"/>
      <c r="K11" s="10"/>
      <c r="L11" s="3"/>
      <c r="M11" s="10"/>
    </row>
    <row r="12" spans="2:13" ht="20.5" x14ac:dyDescent="0.65">
      <c r="B12" s="11" t="s">
        <v>8</v>
      </c>
      <c r="D12" s="186"/>
      <c r="E12" s="186"/>
      <c r="F12" s="13"/>
      <c r="G12" s="186"/>
      <c r="H12" s="13"/>
      <c r="I12" s="186"/>
      <c r="J12" s="186"/>
      <c r="K12" s="14"/>
      <c r="L12" s="13"/>
      <c r="M12" s="14"/>
    </row>
    <row r="13" spans="2:13" x14ac:dyDescent="0.6">
      <c r="C13" s="4" t="s">
        <v>9</v>
      </c>
      <c r="D13" s="186">
        <v>5</v>
      </c>
      <c r="E13" s="186"/>
      <c r="F13" s="15">
        <v>55296</v>
      </c>
      <c r="G13" s="186"/>
      <c r="H13" s="15">
        <v>19705</v>
      </c>
      <c r="I13" s="186"/>
      <c r="J13" s="186"/>
      <c r="K13" s="15">
        <v>49289</v>
      </c>
      <c r="L13" s="17"/>
      <c r="M13" s="15">
        <v>1574</v>
      </c>
    </row>
    <row r="14" spans="2:13" x14ac:dyDescent="0.6">
      <c r="C14" s="4" t="s">
        <v>10</v>
      </c>
      <c r="D14" s="186"/>
      <c r="E14" s="186"/>
      <c r="F14" s="15"/>
      <c r="G14" s="186"/>
      <c r="H14" s="15"/>
      <c r="I14" s="186"/>
      <c r="J14" s="186"/>
      <c r="K14" s="18"/>
      <c r="L14" s="17"/>
      <c r="M14" s="15"/>
    </row>
    <row r="15" spans="2:13" x14ac:dyDescent="0.6">
      <c r="C15" s="4" t="s">
        <v>11</v>
      </c>
      <c r="D15" s="186">
        <v>4.4000000000000004</v>
      </c>
      <c r="E15" s="186"/>
      <c r="F15" s="15">
        <v>95001</v>
      </c>
      <c r="G15" s="186"/>
      <c r="H15" s="15">
        <v>80397</v>
      </c>
      <c r="I15" s="186"/>
      <c r="J15" s="186"/>
      <c r="K15" s="15">
        <v>9166</v>
      </c>
      <c r="L15" s="17"/>
      <c r="M15" s="15">
        <v>6502</v>
      </c>
    </row>
    <row r="16" spans="2:13" x14ac:dyDescent="0.6">
      <c r="C16" s="4" t="s">
        <v>12</v>
      </c>
      <c r="D16" s="186">
        <v>6</v>
      </c>
      <c r="E16" s="186"/>
      <c r="F16" s="15">
        <v>102639</v>
      </c>
      <c r="G16" s="186"/>
      <c r="H16" s="15">
        <v>86132</v>
      </c>
      <c r="I16" s="186"/>
      <c r="J16" s="186"/>
      <c r="K16" s="15">
        <v>41071</v>
      </c>
      <c r="L16" s="17"/>
      <c r="M16" s="15">
        <v>22074</v>
      </c>
    </row>
    <row r="17" spans="2:13" x14ac:dyDescent="0.6">
      <c r="C17" s="4" t="s">
        <v>225</v>
      </c>
      <c r="D17" s="194">
        <v>7</v>
      </c>
      <c r="E17" s="194"/>
      <c r="F17" s="15">
        <v>212824</v>
      </c>
      <c r="G17" s="194"/>
      <c r="H17" s="15">
        <v>0</v>
      </c>
      <c r="I17" s="194"/>
      <c r="J17" s="194"/>
      <c r="K17" s="15">
        <v>0</v>
      </c>
      <c r="L17" s="17"/>
      <c r="M17" s="15">
        <v>0</v>
      </c>
    </row>
    <row r="18" spans="2:13" x14ac:dyDescent="0.6">
      <c r="C18" s="4" t="s">
        <v>13</v>
      </c>
      <c r="D18" s="186">
        <v>4.5</v>
      </c>
      <c r="E18" s="186"/>
      <c r="F18" s="15">
        <v>0</v>
      </c>
      <c r="G18" s="186"/>
      <c r="H18" s="15">
        <v>0</v>
      </c>
      <c r="I18" s="186"/>
      <c r="J18" s="186"/>
      <c r="K18" s="15">
        <v>381465</v>
      </c>
      <c r="L18" s="17"/>
      <c r="M18" s="15">
        <v>115200</v>
      </c>
    </row>
    <row r="19" spans="2:13" hidden="1" x14ac:dyDescent="0.6">
      <c r="C19" s="4" t="s">
        <v>14</v>
      </c>
      <c r="D19" s="186">
        <v>4.5999999999999996</v>
      </c>
      <c r="E19" s="186"/>
      <c r="F19" s="15"/>
      <c r="G19" s="186"/>
      <c r="H19" s="15">
        <v>0</v>
      </c>
      <c r="I19" s="186"/>
      <c r="J19" s="186"/>
      <c r="K19" s="15"/>
      <c r="L19" s="17"/>
      <c r="M19" s="15">
        <v>0</v>
      </c>
    </row>
    <row r="20" spans="2:13" x14ac:dyDescent="0.6">
      <c r="C20" s="4" t="s">
        <v>198</v>
      </c>
      <c r="D20" s="186">
        <v>4.5999999999999996</v>
      </c>
      <c r="E20" s="186"/>
      <c r="F20" s="17">
        <v>10077</v>
      </c>
      <c r="G20" s="186"/>
      <c r="H20" s="17">
        <v>200</v>
      </c>
      <c r="I20" s="186"/>
      <c r="J20" s="17"/>
      <c r="K20" s="17">
        <v>0</v>
      </c>
      <c r="L20" s="17"/>
      <c r="M20" s="17">
        <v>0</v>
      </c>
    </row>
    <row r="21" spans="2:13" hidden="1" x14ac:dyDescent="0.6">
      <c r="C21" s="4" t="s">
        <v>15</v>
      </c>
      <c r="D21" s="186"/>
      <c r="E21" s="186"/>
      <c r="F21" s="19"/>
      <c r="G21" s="186"/>
      <c r="H21" s="20">
        <v>0</v>
      </c>
      <c r="I21" s="186"/>
      <c r="J21" s="186"/>
      <c r="K21" s="19"/>
      <c r="L21" s="17"/>
      <c r="M21" s="20">
        <v>0</v>
      </c>
    </row>
    <row r="22" spans="2:13" hidden="1" x14ac:dyDescent="0.6">
      <c r="C22" s="4" t="s">
        <v>16</v>
      </c>
      <c r="D22" s="186"/>
      <c r="E22" s="186"/>
      <c r="F22" s="15"/>
      <c r="G22" s="186"/>
      <c r="H22" s="15">
        <v>0</v>
      </c>
      <c r="I22" s="186"/>
      <c r="J22" s="186"/>
      <c r="K22" s="15"/>
      <c r="L22" s="17"/>
      <c r="M22" s="15">
        <v>0</v>
      </c>
    </row>
    <row r="23" spans="2:13" x14ac:dyDescent="0.6">
      <c r="C23" s="4" t="s">
        <v>17</v>
      </c>
      <c r="D23" s="186"/>
      <c r="E23" s="186"/>
      <c r="F23" s="19">
        <f>5137-1</f>
        <v>5136</v>
      </c>
      <c r="G23" s="186"/>
      <c r="H23" s="20">
        <v>5971</v>
      </c>
      <c r="I23" s="186"/>
      <c r="J23" s="186"/>
      <c r="K23" s="19">
        <f>1624-1</f>
        <v>1623</v>
      </c>
      <c r="L23" s="17"/>
      <c r="M23" s="20">
        <v>3068</v>
      </c>
    </row>
    <row r="24" spans="2:13" ht="20.5" x14ac:dyDescent="0.65">
      <c r="B24" s="11" t="s">
        <v>18</v>
      </c>
      <c r="D24" s="186"/>
      <c r="E24" s="186"/>
      <c r="F24" s="22">
        <f>SUM(F13:F23)</f>
        <v>480973</v>
      </c>
      <c r="G24" s="23"/>
      <c r="H24" s="22">
        <f>SUM(H13:H23)</f>
        <v>192405</v>
      </c>
      <c r="I24" s="23"/>
      <c r="J24" s="23"/>
      <c r="K24" s="22">
        <f>SUM(K13:K23)</f>
        <v>482614</v>
      </c>
      <c r="L24" s="17"/>
      <c r="M24" s="24">
        <f>SUM(M13:M23)</f>
        <v>148418</v>
      </c>
    </row>
    <row r="25" spans="2:13" ht="8.25" customHeight="1" x14ac:dyDescent="0.65">
      <c r="C25" s="11"/>
      <c r="D25" s="186"/>
      <c r="E25" s="186"/>
      <c r="F25" s="16"/>
      <c r="G25" s="186"/>
      <c r="H25" s="16"/>
      <c r="I25" s="186"/>
      <c r="J25" s="186"/>
      <c r="K25" s="15"/>
      <c r="L25" s="17"/>
      <c r="M25" s="15"/>
    </row>
    <row r="26" spans="2:13" ht="20.5" x14ac:dyDescent="0.65">
      <c r="B26" s="11" t="s">
        <v>19</v>
      </c>
      <c r="D26" s="186"/>
      <c r="E26" s="186"/>
      <c r="F26" s="16"/>
      <c r="G26" s="186"/>
      <c r="H26" s="16"/>
      <c r="I26" s="186"/>
      <c r="J26" s="186"/>
      <c r="K26" s="15"/>
      <c r="L26" s="17"/>
      <c r="M26" s="15"/>
    </row>
    <row r="27" spans="2:13" x14ac:dyDescent="0.6">
      <c r="C27" s="4" t="s">
        <v>20</v>
      </c>
      <c r="D27" s="186">
        <v>8</v>
      </c>
      <c r="E27" s="186"/>
      <c r="F27" s="15">
        <v>50000</v>
      </c>
      <c r="G27" s="186"/>
      <c r="H27" s="15">
        <v>50000</v>
      </c>
      <c r="I27" s="186"/>
      <c r="J27" s="186"/>
      <c r="K27" s="15">
        <v>50000</v>
      </c>
      <c r="L27" s="17"/>
      <c r="M27" s="15">
        <v>50000</v>
      </c>
    </row>
    <row r="28" spans="2:13" x14ac:dyDescent="0.6">
      <c r="C28" s="4" t="s">
        <v>21</v>
      </c>
      <c r="D28" s="186">
        <v>9</v>
      </c>
      <c r="E28" s="186"/>
      <c r="F28" s="15">
        <v>1489</v>
      </c>
      <c r="G28" s="186"/>
      <c r="H28" s="15">
        <v>1695</v>
      </c>
      <c r="I28" s="186"/>
      <c r="J28" s="186"/>
      <c r="K28" s="15">
        <v>450</v>
      </c>
      <c r="L28" s="17"/>
      <c r="M28" s="15">
        <v>655</v>
      </c>
    </row>
    <row r="29" spans="2:13" x14ac:dyDescent="0.6">
      <c r="C29" s="4" t="s">
        <v>22</v>
      </c>
      <c r="D29" s="186">
        <v>10</v>
      </c>
      <c r="E29" s="186"/>
      <c r="F29" s="15">
        <v>0</v>
      </c>
      <c r="G29" s="186"/>
      <c r="H29" s="15">
        <v>0</v>
      </c>
      <c r="I29" s="186"/>
      <c r="J29" s="186"/>
      <c r="K29" s="15">
        <v>200400</v>
      </c>
      <c r="L29" s="17"/>
      <c r="M29" s="15">
        <v>200400</v>
      </c>
    </row>
    <row r="30" spans="2:13" x14ac:dyDescent="0.6">
      <c r="C30" s="4" t="s">
        <v>23</v>
      </c>
      <c r="D30" s="186">
        <v>11</v>
      </c>
      <c r="E30" s="186"/>
      <c r="F30" s="15">
        <v>968932</v>
      </c>
      <c r="G30" s="186"/>
      <c r="H30" s="15">
        <v>435891</v>
      </c>
      <c r="I30" s="186"/>
      <c r="J30" s="186"/>
      <c r="K30" s="15">
        <v>914680</v>
      </c>
      <c r="L30" s="17"/>
      <c r="M30" s="15">
        <v>404930</v>
      </c>
    </row>
    <row r="31" spans="2:13" x14ac:dyDescent="0.6">
      <c r="C31" s="4" t="s">
        <v>24</v>
      </c>
      <c r="D31" s="186">
        <v>4.5</v>
      </c>
      <c r="E31" s="186"/>
      <c r="F31" s="15">
        <v>138050</v>
      </c>
      <c r="G31" s="186"/>
      <c r="H31" s="15">
        <v>109085</v>
      </c>
      <c r="I31" s="186"/>
      <c r="J31" s="186"/>
      <c r="K31" s="15">
        <v>138050</v>
      </c>
      <c r="L31" s="17"/>
      <c r="M31" s="15">
        <v>109085</v>
      </c>
    </row>
    <row r="32" spans="2:13" x14ac:dyDescent="0.6">
      <c r="C32" s="4" t="s">
        <v>25</v>
      </c>
      <c r="D32" s="186">
        <v>12</v>
      </c>
      <c r="E32" s="186"/>
      <c r="F32" s="15">
        <v>58365</v>
      </c>
      <c r="G32" s="186"/>
      <c r="H32" s="15">
        <v>58366</v>
      </c>
      <c r="I32" s="186"/>
      <c r="J32" s="186"/>
      <c r="K32" s="15">
        <v>58365</v>
      </c>
      <c r="L32" s="17"/>
      <c r="M32" s="15">
        <v>58365</v>
      </c>
    </row>
    <row r="33" spans="2:13" x14ac:dyDescent="0.6">
      <c r="C33" s="4" t="s">
        <v>201</v>
      </c>
      <c r="D33" s="194">
        <v>13</v>
      </c>
      <c r="E33" s="194"/>
      <c r="F33" s="15">
        <v>42150</v>
      </c>
      <c r="G33" s="194"/>
      <c r="H33" s="15">
        <v>0</v>
      </c>
      <c r="I33" s="194"/>
      <c r="J33" s="194"/>
      <c r="K33" s="15">
        <v>0</v>
      </c>
      <c r="L33" s="17"/>
      <c r="M33" s="15">
        <v>0</v>
      </c>
    </row>
    <row r="34" spans="2:13" x14ac:dyDescent="0.6">
      <c r="C34" s="4" t="s">
        <v>26</v>
      </c>
      <c r="D34" s="186">
        <v>14</v>
      </c>
      <c r="E34" s="186"/>
      <c r="F34" s="15">
        <v>379192</v>
      </c>
      <c r="G34" s="186"/>
      <c r="H34" s="15">
        <v>340391</v>
      </c>
      <c r="I34" s="186"/>
      <c r="J34" s="186"/>
      <c r="K34" s="15">
        <v>204202</v>
      </c>
      <c r="L34" s="17"/>
      <c r="M34" s="15">
        <v>168358</v>
      </c>
    </row>
    <row r="35" spans="2:13" x14ac:dyDescent="0.6">
      <c r="C35" s="4" t="s">
        <v>27</v>
      </c>
      <c r="D35" s="186">
        <v>15</v>
      </c>
      <c r="E35" s="186"/>
      <c r="F35" s="15">
        <v>3030</v>
      </c>
      <c r="G35" s="186"/>
      <c r="H35" s="15">
        <v>994</v>
      </c>
      <c r="I35" s="186"/>
      <c r="J35" s="186"/>
      <c r="K35" s="15">
        <v>11633</v>
      </c>
      <c r="L35" s="17"/>
      <c r="M35" s="15">
        <v>11452</v>
      </c>
    </row>
    <row r="36" spans="2:13" x14ac:dyDescent="0.6">
      <c r="C36" s="4" t="s">
        <v>28</v>
      </c>
      <c r="D36" s="186">
        <v>16</v>
      </c>
      <c r="E36" s="186"/>
      <c r="F36" s="15">
        <v>84045</v>
      </c>
      <c r="G36" s="186"/>
      <c r="H36" s="15">
        <v>84048</v>
      </c>
      <c r="I36" s="186"/>
      <c r="J36" s="186"/>
      <c r="K36" s="15">
        <v>137</v>
      </c>
      <c r="L36" s="17"/>
      <c r="M36" s="15">
        <v>140</v>
      </c>
    </row>
    <row r="37" spans="2:13" x14ac:dyDescent="0.6">
      <c r="C37" s="4" t="s">
        <v>29</v>
      </c>
      <c r="D37" s="186">
        <v>3</v>
      </c>
      <c r="E37" s="186"/>
      <c r="F37" s="15">
        <v>54991</v>
      </c>
      <c r="G37" s="186"/>
      <c r="H37" s="15">
        <v>54991</v>
      </c>
      <c r="I37" s="186"/>
      <c r="J37" s="186"/>
      <c r="K37" s="15">
        <v>0</v>
      </c>
      <c r="L37" s="17"/>
      <c r="M37" s="15">
        <v>0</v>
      </c>
    </row>
    <row r="38" spans="2:13" x14ac:dyDescent="0.6">
      <c r="C38" s="4" t="s">
        <v>30</v>
      </c>
      <c r="D38" s="186">
        <v>17</v>
      </c>
      <c r="E38" s="186"/>
      <c r="F38" s="15">
        <v>24448</v>
      </c>
      <c r="G38" s="186"/>
      <c r="H38" s="15">
        <v>23523</v>
      </c>
      <c r="I38" s="186"/>
      <c r="J38" s="186"/>
      <c r="K38" s="15">
        <f>23996</f>
        <v>23996</v>
      </c>
      <c r="L38" s="17"/>
      <c r="M38" s="15">
        <v>22771</v>
      </c>
    </row>
    <row r="39" spans="2:13" x14ac:dyDescent="0.6">
      <c r="C39" s="4" t="s">
        <v>31</v>
      </c>
      <c r="D39" s="186"/>
      <c r="E39" s="186"/>
      <c r="F39" s="15">
        <v>1870</v>
      </c>
      <c r="G39" s="186"/>
      <c r="H39" s="15">
        <v>1840</v>
      </c>
      <c r="I39" s="186"/>
      <c r="J39" s="186"/>
      <c r="K39" s="15">
        <v>0</v>
      </c>
      <c r="L39" s="17"/>
      <c r="M39" s="15">
        <v>0</v>
      </c>
    </row>
    <row r="40" spans="2:13" ht="20.5" x14ac:dyDescent="0.65">
      <c r="B40" s="11" t="s">
        <v>32</v>
      </c>
      <c r="D40" s="186"/>
      <c r="E40" s="186"/>
      <c r="F40" s="22">
        <f>SUM(F27:F39)</f>
        <v>1806562</v>
      </c>
      <c r="G40" s="23"/>
      <c r="H40" s="22">
        <f>SUM(H27:H39)</f>
        <v>1160824</v>
      </c>
      <c r="I40" s="23"/>
      <c r="J40" s="23"/>
      <c r="K40" s="22">
        <f>SUM(K27:K39)</f>
        <v>1601913</v>
      </c>
      <c r="L40" s="17"/>
      <c r="M40" s="24">
        <f>SUM(M27:M39)</f>
        <v>1026156</v>
      </c>
    </row>
    <row r="41" spans="2:13" ht="20.5" customHeight="1" thickBot="1" x14ac:dyDescent="0.7">
      <c r="B41" s="191" t="s">
        <v>33</v>
      </c>
      <c r="C41" s="191"/>
      <c r="D41" s="186"/>
      <c r="E41" s="186"/>
      <c r="F41" s="25">
        <f>+F40+F24</f>
        <v>2287535</v>
      </c>
      <c r="G41" s="23"/>
      <c r="H41" s="25">
        <f>+H40+H24</f>
        <v>1353229</v>
      </c>
      <c r="I41" s="23"/>
      <c r="J41" s="23"/>
      <c r="K41" s="25">
        <f>+K40+K24</f>
        <v>2084527</v>
      </c>
      <c r="L41" s="17"/>
      <c r="M41" s="25">
        <f>+M40+M24</f>
        <v>1174574</v>
      </c>
    </row>
    <row r="42" spans="2:13" ht="13.5" customHeight="1" thickTop="1" x14ac:dyDescent="0.65">
      <c r="C42" s="11"/>
      <c r="D42" s="186"/>
      <c r="E42" s="186"/>
      <c r="F42" s="127"/>
      <c r="G42" s="23"/>
      <c r="H42" s="127"/>
      <c r="I42" s="23"/>
      <c r="J42" s="23"/>
      <c r="K42" s="127"/>
      <c r="L42" s="17"/>
      <c r="M42" s="127"/>
    </row>
    <row r="43" spans="2:13" ht="20.5" x14ac:dyDescent="0.65">
      <c r="C43" s="29" t="s">
        <v>192</v>
      </c>
      <c r="D43" s="186"/>
      <c r="E43" s="186"/>
      <c r="F43" s="27"/>
      <c r="G43" s="186"/>
      <c r="H43" s="186"/>
      <c r="I43" s="186"/>
      <c r="J43" s="186"/>
      <c r="K43" s="28"/>
      <c r="L43" s="27"/>
      <c r="M43" s="27"/>
    </row>
    <row r="44" spans="2:13" ht="20.5" x14ac:dyDescent="0.65">
      <c r="C44" s="29"/>
      <c r="D44" s="186"/>
      <c r="E44" s="186"/>
      <c r="F44" s="27"/>
      <c r="G44" s="186"/>
      <c r="H44" s="186"/>
      <c r="I44" s="186"/>
      <c r="J44" s="186"/>
      <c r="K44" s="28"/>
      <c r="L44" s="27"/>
      <c r="M44" s="27"/>
    </row>
    <row r="45" spans="2:13" ht="20.5" x14ac:dyDescent="0.65">
      <c r="C45" s="29"/>
      <c r="D45" s="186"/>
      <c r="E45" s="186"/>
      <c r="F45" s="27"/>
      <c r="G45" s="186"/>
      <c r="H45" s="186"/>
      <c r="I45" s="186"/>
      <c r="J45" s="186"/>
      <c r="K45" s="28"/>
      <c r="L45" s="27"/>
      <c r="M45" s="27"/>
    </row>
    <row r="47" spans="2:13" x14ac:dyDescent="0.6">
      <c r="C47" s="186" t="s">
        <v>182</v>
      </c>
      <c r="D47" s="186"/>
      <c r="E47" s="186"/>
      <c r="F47" s="206" t="s">
        <v>183</v>
      </c>
      <c r="G47" s="207"/>
      <c r="H47" s="207"/>
      <c r="I47" s="207"/>
      <c r="J47" s="207"/>
      <c r="K47" s="207"/>
      <c r="L47" s="207"/>
      <c r="M47" s="207"/>
    </row>
    <row r="48" spans="2:13" x14ac:dyDescent="0.6">
      <c r="C48" s="186" t="s">
        <v>181</v>
      </c>
      <c r="D48" s="186"/>
      <c r="E48" s="186"/>
      <c r="F48" s="206" t="s">
        <v>184</v>
      </c>
      <c r="G48" s="207"/>
      <c r="H48" s="207"/>
      <c r="I48" s="207"/>
      <c r="J48" s="207"/>
      <c r="K48" s="207"/>
      <c r="L48" s="207"/>
      <c r="M48" s="207"/>
    </row>
    <row r="49" spans="2:13" x14ac:dyDescent="0.6">
      <c r="C49" s="186"/>
      <c r="D49" s="186"/>
      <c r="E49" s="186"/>
      <c r="F49" s="187"/>
      <c r="G49" s="186"/>
      <c r="H49" s="186"/>
      <c r="I49" s="186"/>
      <c r="J49" s="186"/>
      <c r="K49" s="186"/>
      <c r="L49" s="186"/>
      <c r="M49" s="186"/>
    </row>
    <row r="50" spans="2:13" x14ac:dyDescent="0.6">
      <c r="C50" s="206" t="s">
        <v>212</v>
      </c>
      <c r="D50" s="207"/>
      <c r="E50" s="207"/>
      <c r="F50" s="207"/>
      <c r="G50" s="207"/>
      <c r="H50" s="207"/>
      <c r="I50" s="207"/>
      <c r="J50" s="207"/>
      <c r="K50" s="207"/>
      <c r="L50" s="207"/>
      <c r="M50" s="207"/>
    </row>
    <row r="51" spans="2:13" x14ac:dyDescent="0.6">
      <c r="C51" s="186"/>
      <c r="D51" s="186"/>
      <c r="E51" s="186"/>
      <c r="F51" s="186"/>
      <c r="G51" s="186"/>
      <c r="H51" s="186"/>
      <c r="I51" s="186"/>
      <c r="J51" s="186"/>
      <c r="K51" s="186"/>
      <c r="L51" s="186"/>
      <c r="M51" s="186"/>
    </row>
    <row r="52" spans="2:13" x14ac:dyDescent="0.6">
      <c r="C52" s="186"/>
      <c r="D52" s="186"/>
      <c r="E52" s="186"/>
      <c r="F52" s="186"/>
      <c r="G52" s="186"/>
      <c r="H52" s="186"/>
      <c r="I52" s="186"/>
      <c r="J52" s="186"/>
      <c r="K52" s="186"/>
      <c r="L52" s="186"/>
      <c r="M52" s="186"/>
    </row>
    <row r="53" spans="2:13" ht="20.5" x14ac:dyDescent="0.65">
      <c r="C53" s="208" t="s">
        <v>0</v>
      </c>
      <c r="D53" s="208"/>
      <c r="E53" s="208"/>
      <c r="F53" s="208"/>
      <c r="G53" s="208"/>
      <c r="H53" s="208"/>
      <c r="I53" s="208"/>
      <c r="J53" s="208"/>
      <c r="K53" s="208"/>
      <c r="L53" s="208"/>
      <c r="M53" s="208"/>
    </row>
    <row r="54" spans="2:13" ht="20.5" x14ac:dyDescent="0.65">
      <c r="C54" s="208" t="s">
        <v>1</v>
      </c>
      <c r="D54" s="208"/>
      <c r="E54" s="208"/>
      <c r="F54" s="208"/>
      <c r="G54" s="208"/>
      <c r="H54" s="208"/>
      <c r="I54" s="208"/>
      <c r="J54" s="208"/>
      <c r="K54" s="208"/>
      <c r="L54" s="208"/>
      <c r="M54" s="208"/>
    </row>
    <row r="55" spans="2:13" ht="20.5" x14ac:dyDescent="0.65">
      <c r="C55" s="208" t="s">
        <v>202</v>
      </c>
      <c r="D55" s="208"/>
      <c r="E55" s="208"/>
      <c r="F55" s="208"/>
      <c r="G55" s="208"/>
      <c r="H55" s="208"/>
      <c r="I55" s="208"/>
      <c r="J55" s="208"/>
      <c r="K55" s="208"/>
      <c r="L55" s="208"/>
      <c r="M55" s="208"/>
    </row>
    <row r="56" spans="2:13" ht="8.25" customHeight="1" x14ac:dyDescent="0.65"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4"/>
    </row>
    <row r="57" spans="2:13" ht="20.5" x14ac:dyDescent="0.65">
      <c r="C57" s="1"/>
      <c r="F57" s="209" t="s">
        <v>2</v>
      </c>
      <c r="G57" s="209"/>
      <c r="H57" s="209"/>
      <c r="I57" s="209"/>
      <c r="J57" s="209"/>
      <c r="K57" s="209"/>
      <c r="L57" s="209"/>
      <c r="M57" s="209"/>
    </row>
    <row r="58" spans="2:13" ht="20.5" x14ac:dyDescent="0.65">
      <c r="C58" s="1"/>
      <c r="F58" s="209" t="s">
        <v>3</v>
      </c>
      <c r="G58" s="209"/>
      <c r="H58" s="209"/>
      <c r="I58" s="210"/>
      <c r="K58" s="211" t="s">
        <v>4</v>
      </c>
      <c r="L58" s="211"/>
      <c r="M58" s="211"/>
    </row>
    <row r="59" spans="2:13" ht="20.5" x14ac:dyDescent="0.65">
      <c r="D59" s="185" t="s">
        <v>5</v>
      </c>
      <c r="E59" s="3"/>
      <c r="F59" s="6" t="s">
        <v>203</v>
      </c>
      <c r="G59" s="3"/>
      <c r="H59" s="6" t="s">
        <v>6</v>
      </c>
      <c r="I59" s="198"/>
      <c r="J59" s="3"/>
      <c r="K59" s="6" t="s">
        <v>203</v>
      </c>
      <c r="L59" s="3"/>
      <c r="M59" s="8" t="s">
        <v>6</v>
      </c>
    </row>
    <row r="60" spans="2:13" ht="36.5" customHeight="1" x14ac:dyDescent="0.65">
      <c r="D60" s="3"/>
      <c r="E60" s="3"/>
      <c r="F60" s="9" t="s">
        <v>191</v>
      </c>
      <c r="G60" s="9"/>
      <c r="H60" s="9" t="s">
        <v>190</v>
      </c>
      <c r="I60" s="3"/>
      <c r="J60" s="3"/>
      <c r="K60" s="9" t="s">
        <v>191</v>
      </c>
      <c r="L60" s="9"/>
      <c r="M60" s="9" t="s">
        <v>190</v>
      </c>
    </row>
    <row r="61" spans="2:13" ht="20.5" x14ac:dyDescent="0.65">
      <c r="B61" s="189"/>
      <c r="C61" s="190" t="s">
        <v>34</v>
      </c>
      <c r="E61" s="3"/>
      <c r="F61" s="3"/>
      <c r="G61" s="3"/>
      <c r="H61" s="3"/>
      <c r="I61" s="3"/>
      <c r="J61" s="3"/>
      <c r="K61" s="10"/>
      <c r="L61" s="3"/>
      <c r="M61" s="10"/>
    </row>
    <row r="62" spans="2:13" ht="20.5" x14ac:dyDescent="0.65">
      <c r="B62" s="11" t="s">
        <v>35</v>
      </c>
      <c r="D62" s="186"/>
      <c r="E62" s="186"/>
      <c r="F62" s="27"/>
      <c r="G62" s="186"/>
      <c r="H62" s="27"/>
      <c r="I62" s="186"/>
      <c r="J62" s="186"/>
      <c r="K62" s="28"/>
      <c r="L62" s="27"/>
      <c r="M62" s="28"/>
    </row>
    <row r="63" spans="2:13" x14ac:dyDescent="0.6">
      <c r="C63" s="4" t="s">
        <v>36</v>
      </c>
      <c r="D63" s="186"/>
      <c r="E63" s="186"/>
      <c r="F63" s="30"/>
      <c r="G63" s="186"/>
      <c r="H63" s="30"/>
      <c r="I63" s="186"/>
      <c r="J63" s="186"/>
      <c r="K63" s="30"/>
      <c r="L63" s="17"/>
      <c r="M63" s="30"/>
    </row>
    <row r="64" spans="2:13" x14ac:dyDescent="0.6">
      <c r="C64" s="4" t="s">
        <v>11</v>
      </c>
      <c r="D64" s="186">
        <v>4.7</v>
      </c>
      <c r="E64" s="186"/>
      <c r="F64" s="30">
        <v>903</v>
      </c>
      <c r="G64" s="186"/>
      <c r="H64" s="30">
        <v>2308</v>
      </c>
      <c r="I64" s="186"/>
      <c r="J64" s="186"/>
      <c r="K64" s="30">
        <v>545</v>
      </c>
      <c r="L64" s="17"/>
      <c r="M64" s="30">
        <v>2398</v>
      </c>
    </row>
    <row r="65" spans="2:13" x14ac:dyDescent="0.6">
      <c r="C65" s="4" t="s">
        <v>12</v>
      </c>
      <c r="D65" s="186"/>
      <c r="E65" s="186"/>
      <c r="F65" s="30">
        <v>41228</v>
      </c>
      <c r="G65" s="186"/>
      <c r="H65" s="30">
        <v>34796</v>
      </c>
      <c r="I65" s="186"/>
      <c r="J65" s="186"/>
      <c r="K65" s="30">
        <v>28057</v>
      </c>
      <c r="L65" s="17"/>
      <c r="M65" s="30">
        <v>21247</v>
      </c>
    </row>
    <row r="66" spans="2:13" x14ac:dyDescent="0.6">
      <c r="C66" s="4" t="s">
        <v>37</v>
      </c>
      <c r="D66" s="186">
        <v>18</v>
      </c>
      <c r="E66" s="186"/>
      <c r="F66" s="30">
        <v>29403</v>
      </c>
      <c r="G66" s="186"/>
      <c r="H66" s="30">
        <v>27521</v>
      </c>
      <c r="I66" s="186"/>
      <c r="J66" s="186"/>
      <c r="K66" s="30">
        <v>16495</v>
      </c>
      <c r="L66" s="17"/>
      <c r="M66" s="30">
        <v>15098</v>
      </c>
    </row>
    <row r="67" spans="2:13" x14ac:dyDescent="0.6">
      <c r="C67" s="4" t="s">
        <v>38</v>
      </c>
      <c r="D67" s="186"/>
      <c r="E67" s="186"/>
      <c r="F67" s="30">
        <v>2360</v>
      </c>
      <c r="G67" s="186"/>
      <c r="H67" s="30">
        <v>2781</v>
      </c>
      <c r="I67" s="186"/>
      <c r="J67" s="186"/>
      <c r="K67" s="30">
        <v>1118</v>
      </c>
      <c r="L67" s="17"/>
      <c r="M67" s="30">
        <v>1757</v>
      </c>
    </row>
    <row r="68" spans="2:13" ht="20.5" x14ac:dyDescent="0.65">
      <c r="B68" s="11" t="s">
        <v>39</v>
      </c>
      <c r="D68" s="186"/>
      <c r="E68" s="186"/>
      <c r="F68" s="22">
        <f>SUM(F64:F67)</f>
        <v>73894</v>
      </c>
      <c r="G68" s="186"/>
      <c r="H68" s="22">
        <f>SUM(H64:H67)</f>
        <v>67406</v>
      </c>
      <c r="I68" s="186"/>
      <c r="J68" s="186"/>
      <c r="K68" s="32">
        <f>SUM(K64:K67)</f>
        <v>46215</v>
      </c>
      <c r="L68" s="17"/>
      <c r="M68" s="32">
        <f>SUM(M64:M67)</f>
        <v>40500</v>
      </c>
    </row>
    <row r="69" spans="2:13" ht="8.25" customHeight="1" x14ac:dyDescent="0.65">
      <c r="C69" s="11"/>
      <c r="D69" s="186"/>
      <c r="E69" s="186"/>
      <c r="F69" s="16"/>
      <c r="G69" s="186"/>
      <c r="H69" s="16"/>
      <c r="I69" s="186"/>
      <c r="J69" s="186"/>
      <c r="K69" s="15"/>
      <c r="L69" s="17"/>
      <c r="M69" s="15"/>
    </row>
    <row r="70" spans="2:13" ht="20.5" x14ac:dyDescent="0.65">
      <c r="B70" s="11" t="s">
        <v>40</v>
      </c>
      <c r="D70" s="186"/>
      <c r="E70" s="186"/>
      <c r="F70" s="16"/>
      <c r="G70" s="186"/>
      <c r="H70" s="16"/>
      <c r="I70" s="186"/>
      <c r="J70" s="186"/>
      <c r="K70" s="15"/>
      <c r="L70" s="17"/>
      <c r="M70" s="15"/>
    </row>
    <row r="71" spans="2:13" x14ac:dyDescent="0.6">
      <c r="C71" s="4" t="s">
        <v>41</v>
      </c>
      <c r="D71" s="186">
        <v>18</v>
      </c>
      <c r="E71" s="186"/>
      <c r="F71" s="15">
        <v>73014</v>
      </c>
      <c r="G71" s="186"/>
      <c r="H71" s="15">
        <v>82000</v>
      </c>
      <c r="I71" s="186"/>
      <c r="J71" s="186"/>
      <c r="K71" s="15">
        <v>44376</v>
      </c>
      <c r="L71" s="17"/>
      <c r="M71" s="15">
        <v>51769</v>
      </c>
    </row>
    <row r="72" spans="2:13" x14ac:dyDescent="0.6">
      <c r="C72" s="4" t="s">
        <v>42</v>
      </c>
      <c r="D72" s="186">
        <v>19</v>
      </c>
      <c r="E72" s="186"/>
      <c r="F72" s="15">
        <v>1993</v>
      </c>
      <c r="G72" s="186"/>
      <c r="H72" s="15">
        <v>1735</v>
      </c>
      <c r="I72" s="186"/>
      <c r="J72" s="186"/>
      <c r="K72" s="15">
        <v>821</v>
      </c>
      <c r="L72" s="17"/>
      <c r="M72" s="15">
        <v>709</v>
      </c>
    </row>
    <row r="73" spans="2:13" x14ac:dyDescent="0.6">
      <c r="C73" s="4" t="s">
        <v>43</v>
      </c>
      <c r="D73" s="186"/>
      <c r="E73" s="186"/>
      <c r="F73" s="30">
        <v>3075</v>
      </c>
      <c r="G73" s="186"/>
      <c r="H73" s="30">
        <v>3182</v>
      </c>
      <c r="I73" s="186"/>
      <c r="J73" s="186"/>
      <c r="K73" s="30">
        <v>374</v>
      </c>
      <c r="L73" s="17"/>
      <c r="M73" s="30">
        <v>232</v>
      </c>
    </row>
    <row r="74" spans="2:13" x14ac:dyDescent="0.6">
      <c r="C74" s="4" t="s">
        <v>44</v>
      </c>
      <c r="D74" s="186"/>
      <c r="E74" s="186"/>
      <c r="F74" s="30">
        <v>23873</v>
      </c>
      <c r="G74" s="186"/>
      <c r="H74" s="15">
        <v>23855</v>
      </c>
      <c r="I74" s="186"/>
      <c r="J74" s="186"/>
      <c r="K74" s="15">
        <v>0</v>
      </c>
      <c r="L74" s="15"/>
      <c r="M74" s="15">
        <v>0</v>
      </c>
    </row>
    <row r="75" spans="2:13" ht="20.5" x14ac:dyDescent="0.65">
      <c r="B75" s="11" t="s">
        <v>45</v>
      </c>
      <c r="D75" s="186"/>
      <c r="E75" s="186"/>
      <c r="F75" s="22">
        <f>SUM(F71:F74)</f>
        <v>101955</v>
      </c>
      <c r="G75" s="186"/>
      <c r="H75" s="22">
        <f>SUM(H71:H74)</f>
        <v>110772</v>
      </c>
      <c r="I75" s="186"/>
      <c r="J75" s="186"/>
      <c r="K75" s="22">
        <f>SUM(K71:K74)</f>
        <v>45571</v>
      </c>
      <c r="L75" s="17"/>
      <c r="M75" s="22">
        <f>SUM(M71:M74)</f>
        <v>52710</v>
      </c>
    </row>
    <row r="76" spans="2:13" ht="20" customHeight="1" x14ac:dyDescent="0.65">
      <c r="B76" s="191" t="s">
        <v>46</v>
      </c>
      <c r="C76" s="191"/>
      <c r="D76" s="186"/>
      <c r="E76" s="186"/>
      <c r="F76" s="33">
        <f>+F75+F68</f>
        <v>175849</v>
      </c>
      <c r="G76" s="186"/>
      <c r="H76" s="33">
        <f>+H75+H68</f>
        <v>178178</v>
      </c>
      <c r="I76" s="186"/>
      <c r="J76" s="186"/>
      <c r="K76" s="33">
        <f>+K75+K68</f>
        <v>91786</v>
      </c>
      <c r="L76" s="34"/>
      <c r="M76" s="33">
        <f>+M75+M68</f>
        <v>93210</v>
      </c>
    </row>
    <row r="77" spans="2:13" ht="8.25" customHeight="1" x14ac:dyDescent="0.65">
      <c r="C77" s="11"/>
      <c r="D77" s="186"/>
      <c r="E77" s="186"/>
      <c r="F77" s="17"/>
      <c r="G77" s="186"/>
      <c r="H77" s="17"/>
      <c r="I77" s="186"/>
      <c r="J77" s="186"/>
      <c r="K77" s="35"/>
      <c r="L77" s="34"/>
      <c r="M77" s="35"/>
    </row>
    <row r="78" spans="2:13" ht="20.5" x14ac:dyDescent="0.65">
      <c r="B78" s="189"/>
      <c r="C78" s="190" t="s">
        <v>47</v>
      </c>
      <c r="D78" s="186"/>
      <c r="E78" s="186"/>
      <c r="F78" s="36"/>
      <c r="G78" s="186"/>
      <c r="H78" s="36"/>
      <c r="I78" s="186"/>
      <c r="J78" s="186"/>
      <c r="K78" s="37"/>
      <c r="L78" s="36"/>
      <c r="M78" s="37"/>
    </row>
    <row r="79" spans="2:13" x14ac:dyDescent="0.6">
      <c r="C79" s="4" t="s">
        <v>48</v>
      </c>
      <c r="D79" s="186"/>
      <c r="E79" s="186"/>
      <c r="F79" s="36"/>
      <c r="G79" s="186"/>
      <c r="H79" s="36"/>
      <c r="I79" s="186"/>
      <c r="J79" s="186"/>
      <c r="K79" s="37"/>
      <c r="L79" s="36"/>
      <c r="M79" s="37"/>
    </row>
    <row r="80" spans="2:13" ht="20.5" thickBot="1" x14ac:dyDescent="0.65">
      <c r="C80" s="4" t="s">
        <v>49</v>
      </c>
      <c r="D80" s="186">
        <v>21</v>
      </c>
      <c r="E80" s="186"/>
      <c r="F80" s="25">
        <v>3093442</v>
      </c>
      <c r="G80" s="186"/>
      <c r="H80" s="25">
        <v>1743079</v>
      </c>
      <c r="I80" s="186"/>
      <c r="J80" s="186"/>
      <c r="K80" s="25">
        <v>3093442</v>
      </c>
      <c r="L80" s="17"/>
      <c r="M80" s="25">
        <v>1743079</v>
      </c>
    </row>
    <row r="81" spans="2:13" ht="20.5" thickTop="1" x14ac:dyDescent="0.6">
      <c r="C81" s="183" t="s">
        <v>196</v>
      </c>
      <c r="D81" s="186">
        <v>21</v>
      </c>
      <c r="E81" s="186"/>
      <c r="F81" s="17">
        <v>2352976</v>
      </c>
      <c r="G81" s="186"/>
      <c r="H81" s="17">
        <v>1437832</v>
      </c>
      <c r="I81" s="186"/>
      <c r="J81" s="186"/>
      <c r="K81" s="35">
        <v>2352976</v>
      </c>
      <c r="L81" s="17"/>
      <c r="M81" s="35">
        <v>1437832</v>
      </c>
    </row>
    <row r="82" spans="2:13" x14ac:dyDescent="0.6">
      <c r="C82" s="4" t="s">
        <v>50</v>
      </c>
      <c r="D82" s="186">
        <v>21</v>
      </c>
      <c r="E82" s="186"/>
      <c r="F82" s="21">
        <v>-272294</v>
      </c>
      <c r="G82" s="186"/>
      <c r="H82" s="21">
        <v>-267007</v>
      </c>
      <c r="I82" s="186"/>
      <c r="J82" s="186"/>
      <c r="K82" s="20">
        <v>-272294</v>
      </c>
      <c r="L82" s="17"/>
      <c r="M82" s="20">
        <v>-267007</v>
      </c>
    </row>
    <row r="83" spans="2:13" x14ac:dyDescent="0.6">
      <c r="C83" s="4" t="s">
        <v>51</v>
      </c>
      <c r="D83" s="186"/>
      <c r="E83" s="186"/>
      <c r="F83" s="16"/>
      <c r="G83" s="186"/>
      <c r="H83" s="16"/>
      <c r="I83" s="186"/>
      <c r="J83" s="186"/>
      <c r="K83" s="15"/>
      <c r="L83" s="17"/>
      <c r="M83" s="15"/>
    </row>
    <row r="84" spans="2:13" x14ac:dyDescent="0.6">
      <c r="C84" s="4" t="s">
        <v>52</v>
      </c>
      <c r="D84" s="186"/>
      <c r="E84" s="186"/>
      <c r="F84" s="17">
        <v>-26251</v>
      </c>
      <c r="G84" s="186"/>
      <c r="H84" s="17">
        <v>-53905</v>
      </c>
      <c r="I84" s="186"/>
      <c r="J84" s="186"/>
      <c r="K84" s="20">
        <v>-87941</v>
      </c>
      <c r="L84" s="17"/>
      <c r="M84" s="20">
        <v>-89461</v>
      </c>
    </row>
    <row r="85" spans="2:13" x14ac:dyDescent="0.6">
      <c r="C85" s="4" t="s">
        <v>53</v>
      </c>
      <c r="D85" s="186"/>
      <c r="E85" s="186"/>
      <c r="F85" s="15">
        <v>0</v>
      </c>
      <c r="G85" s="186"/>
      <c r="H85" s="17">
        <v>0</v>
      </c>
      <c r="I85" s="186"/>
      <c r="J85" s="186"/>
      <c r="K85" s="15">
        <v>0</v>
      </c>
      <c r="L85" s="17"/>
      <c r="M85" s="15">
        <v>0</v>
      </c>
    </row>
    <row r="86" spans="2:13" x14ac:dyDescent="0.6">
      <c r="C86" s="4" t="s">
        <v>54</v>
      </c>
      <c r="D86" s="186"/>
      <c r="E86" s="186"/>
      <c r="F86" s="33">
        <v>57255</v>
      </c>
      <c r="G86" s="186"/>
      <c r="H86" s="33">
        <v>58131</v>
      </c>
      <c r="I86" s="186"/>
      <c r="J86" s="186"/>
      <c r="K86" s="33">
        <v>0</v>
      </c>
      <c r="L86" s="33"/>
      <c r="M86" s="33">
        <v>0</v>
      </c>
    </row>
    <row r="87" spans="2:13" ht="20.5" x14ac:dyDescent="0.65">
      <c r="B87" s="11" t="s">
        <v>55</v>
      </c>
      <c r="D87" s="186"/>
      <c r="E87" s="186"/>
      <c r="F87" s="22">
        <f>SUM(F81:F86)</f>
        <v>2111686</v>
      </c>
      <c r="G87" s="186"/>
      <c r="H87" s="22">
        <f>SUM(H81:H86)</f>
        <v>1175051</v>
      </c>
      <c r="I87" s="186"/>
      <c r="J87" s="186"/>
      <c r="K87" s="22">
        <f>SUM(K81:K86)</f>
        <v>1992741</v>
      </c>
      <c r="L87" s="17"/>
      <c r="M87" s="22">
        <f>SUM(M81:M86)</f>
        <v>1081364</v>
      </c>
    </row>
    <row r="88" spans="2:13" ht="21" thickBot="1" x14ac:dyDescent="0.7">
      <c r="B88" s="11" t="s">
        <v>56</v>
      </c>
      <c r="D88" s="186"/>
      <c r="E88" s="186"/>
      <c r="F88" s="25">
        <f>+F76+F87</f>
        <v>2287535</v>
      </c>
      <c r="G88" s="186"/>
      <c r="H88" s="25">
        <f>+H76+H87</f>
        <v>1353229</v>
      </c>
      <c r="I88" s="186"/>
      <c r="J88" s="186"/>
      <c r="K88" s="25">
        <f>+K76+K87</f>
        <v>2084527</v>
      </c>
      <c r="L88" s="17"/>
      <c r="M88" s="25">
        <f>+M76+M87</f>
        <v>1174574</v>
      </c>
    </row>
    <row r="89" spans="2:13" ht="12.75" customHeight="1" thickTop="1" x14ac:dyDescent="0.6">
      <c r="C89" s="38"/>
      <c r="D89" s="39"/>
      <c r="E89" s="39"/>
      <c r="F89" s="39"/>
      <c r="G89" s="39"/>
      <c r="H89" s="39"/>
      <c r="I89" s="39"/>
      <c r="J89" s="39"/>
      <c r="K89" s="39"/>
      <c r="L89" s="39"/>
      <c r="M89" s="39"/>
    </row>
    <row r="90" spans="2:13" x14ac:dyDescent="0.6">
      <c r="C90" s="29" t="s">
        <v>192</v>
      </c>
      <c r="D90" s="39"/>
      <c r="E90" s="39"/>
      <c r="F90" s="39"/>
      <c r="G90" s="39"/>
      <c r="H90" s="39"/>
      <c r="I90" s="39"/>
      <c r="J90" s="39"/>
      <c r="K90" s="39"/>
      <c r="L90" s="39"/>
      <c r="M90" s="39"/>
    </row>
    <row r="91" spans="2:13" x14ac:dyDescent="0.6">
      <c r="D91" s="39"/>
      <c r="E91" s="39"/>
      <c r="F91" s="39"/>
      <c r="G91" s="39"/>
      <c r="H91" s="39"/>
      <c r="I91" s="39"/>
      <c r="J91" s="39"/>
      <c r="K91" s="39"/>
      <c r="L91" s="39"/>
      <c r="M91" s="39"/>
    </row>
    <row r="92" spans="2:13" x14ac:dyDescent="0.6">
      <c r="D92" s="39"/>
      <c r="E92" s="39"/>
      <c r="F92" s="39"/>
      <c r="G92" s="39"/>
      <c r="H92" s="39"/>
      <c r="I92" s="39"/>
      <c r="J92" s="39"/>
      <c r="K92" s="39"/>
      <c r="L92" s="39"/>
      <c r="M92" s="39"/>
    </row>
    <row r="93" spans="2:13" x14ac:dyDescent="0.6">
      <c r="D93" s="39"/>
      <c r="E93" s="39"/>
      <c r="F93" s="39"/>
      <c r="G93" s="39"/>
      <c r="H93" s="39"/>
      <c r="I93" s="39"/>
      <c r="J93" s="39"/>
      <c r="K93" s="39"/>
      <c r="L93" s="39"/>
      <c r="M93" s="39"/>
    </row>
    <row r="94" spans="2:13" x14ac:dyDescent="0.6">
      <c r="C94" s="186" t="s">
        <v>182</v>
      </c>
      <c r="D94" s="186"/>
      <c r="E94" s="186"/>
      <c r="F94" s="206" t="s">
        <v>183</v>
      </c>
      <c r="G94" s="207"/>
      <c r="H94" s="207"/>
      <c r="I94" s="207"/>
      <c r="J94" s="207"/>
      <c r="K94" s="207"/>
      <c r="L94" s="207"/>
      <c r="M94" s="207"/>
    </row>
    <row r="95" spans="2:13" x14ac:dyDescent="0.6">
      <c r="C95" s="186" t="s">
        <v>181</v>
      </c>
      <c r="D95" s="186"/>
      <c r="E95" s="186"/>
      <c r="F95" s="206" t="s">
        <v>184</v>
      </c>
      <c r="G95" s="207"/>
      <c r="H95" s="207"/>
      <c r="I95" s="207"/>
      <c r="J95" s="207"/>
      <c r="K95" s="207"/>
      <c r="L95" s="207"/>
      <c r="M95" s="207"/>
    </row>
    <row r="96" spans="2:13" ht="22" customHeight="1" x14ac:dyDescent="0.6">
      <c r="C96" s="186"/>
      <c r="D96" s="186"/>
      <c r="E96" s="186"/>
      <c r="F96" s="187"/>
      <c r="G96" s="186"/>
      <c r="H96" s="186"/>
      <c r="I96" s="186"/>
      <c r="J96" s="186"/>
      <c r="K96" s="186"/>
      <c r="L96" s="186"/>
      <c r="M96" s="186"/>
    </row>
    <row r="97" spans="3:13" x14ac:dyDescent="0.6">
      <c r="C97" s="206" t="s">
        <v>213</v>
      </c>
      <c r="D97" s="207"/>
      <c r="E97" s="207"/>
      <c r="F97" s="207"/>
      <c r="G97" s="207"/>
      <c r="H97" s="207"/>
      <c r="I97" s="207"/>
      <c r="J97" s="207"/>
      <c r="K97" s="207"/>
      <c r="L97" s="207"/>
      <c r="M97" s="207"/>
    </row>
    <row r="98" spans="3:13" x14ac:dyDescent="0.6">
      <c r="C98" s="2"/>
      <c r="F98" s="42">
        <f t="shared" ref="F98:M98" si="0">+F88-F41</f>
        <v>0</v>
      </c>
      <c r="G98" s="42">
        <f t="shared" si="0"/>
        <v>0</v>
      </c>
      <c r="H98" s="42">
        <f t="shared" si="0"/>
        <v>0</v>
      </c>
      <c r="I98" s="42">
        <f t="shared" si="0"/>
        <v>0</v>
      </c>
      <c r="J98" s="42">
        <f t="shared" si="0"/>
        <v>0</v>
      </c>
      <c r="K98" s="42">
        <f t="shared" si="0"/>
        <v>0</v>
      </c>
      <c r="L98" s="42">
        <f t="shared" si="0"/>
        <v>0</v>
      </c>
      <c r="M98" s="42">
        <f t="shared" si="0"/>
        <v>0</v>
      </c>
    </row>
    <row r="99" spans="3:13" x14ac:dyDescent="0.6">
      <c r="C99" s="2"/>
      <c r="F99" s="40">
        <v>-0.23222950426861644</v>
      </c>
      <c r="G99" s="39"/>
      <c r="H99" s="39"/>
      <c r="I99" s="39"/>
      <c r="J99" s="39"/>
      <c r="K99" s="41"/>
      <c r="L99" s="39"/>
      <c r="M99" s="39"/>
    </row>
    <row r="100" spans="3:13" x14ac:dyDescent="0.6">
      <c r="C100" s="2"/>
    </row>
    <row r="101" spans="3:13" x14ac:dyDescent="0.6">
      <c r="C101" s="2"/>
    </row>
    <row r="102" spans="3:13" x14ac:dyDescent="0.6">
      <c r="C102" s="2"/>
    </row>
    <row r="103" spans="3:13" x14ac:dyDescent="0.6">
      <c r="C103" s="2"/>
    </row>
    <row r="104" spans="3:13" x14ac:dyDescent="0.6">
      <c r="C104" s="2"/>
    </row>
    <row r="105" spans="3:13" x14ac:dyDescent="0.6">
      <c r="C105" s="2"/>
    </row>
    <row r="106" spans="3:13" x14ac:dyDescent="0.6">
      <c r="C106" s="2"/>
    </row>
    <row r="107" spans="3:13" x14ac:dyDescent="0.6">
      <c r="C107" s="2"/>
    </row>
    <row r="108" spans="3:13" x14ac:dyDescent="0.6">
      <c r="C108" s="2"/>
    </row>
    <row r="109" spans="3:13" x14ac:dyDescent="0.6">
      <c r="C109" s="2"/>
    </row>
    <row r="110" spans="3:13" x14ac:dyDescent="0.6">
      <c r="C110" s="2"/>
    </row>
    <row r="111" spans="3:13" x14ac:dyDescent="0.6">
      <c r="C111" s="2"/>
    </row>
    <row r="112" spans="3:13" x14ac:dyDescent="0.6">
      <c r="C112" s="2"/>
    </row>
    <row r="113" spans="3:3" x14ac:dyDescent="0.6">
      <c r="C113" s="2"/>
    </row>
    <row r="114" spans="3:3" x14ac:dyDescent="0.6">
      <c r="C114" s="2"/>
    </row>
    <row r="115" spans="3:3" x14ac:dyDescent="0.6">
      <c r="C115" s="2"/>
    </row>
    <row r="116" spans="3:3" x14ac:dyDescent="0.6">
      <c r="C116" s="2"/>
    </row>
    <row r="117" spans="3:3" x14ac:dyDescent="0.6">
      <c r="C117" s="2"/>
    </row>
    <row r="118" spans="3:3" x14ac:dyDescent="0.6">
      <c r="C118" s="2"/>
    </row>
    <row r="119" spans="3:3" x14ac:dyDescent="0.6">
      <c r="C119" s="2"/>
    </row>
    <row r="120" spans="3:3" x14ac:dyDescent="0.6">
      <c r="C120" s="2"/>
    </row>
    <row r="121" spans="3:3" x14ac:dyDescent="0.6">
      <c r="C121" s="2"/>
    </row>
    <row r="122" spans="3:3" x14ac:dyDescent="0.6">
      <c r="C122" s="2"/>
    </row>
    <row r="123" spans="3:3" x14ac:dyDescent="0.6">
      <c r="C123" s="2"/>
    </row>
    <row r="124" spans="3:3" x14ac:dyDescent="0.6">
      <c r="C124" s="2"/>
    </row>
    <row r="125" spans="3:3" x14ac:dyDescent="0.6">
      <c r="C125" s="2"/>
    </row>
    <row r="126" spans="3:3" x14ac:dyDescent="0.6">
      <c r="C126" s="2"/>
    </row>
    <row r="127" spans="3:3" x14ac:dyDescent="0.6">
      <c r="C127" s="2"/>
    </row>
  </sheetData>
  <mergeCells count="20">
    <mergeCell ref="F7:M7"/>
    <mergeCell ref="F8:I8"/>
    <mergeCell ref="K8:M8"/>
    <mergeCell ref="B11:C11"/>
    <mergeCell ref="K2:M2"/>
    <mergeCell ref="C3:M3"/>
    <mergeCell ref="C4:M4"/>
    <mergeCell ref="C5:M5"/>
    <mergeCell ref="C97:M97"/>
    <mergeCell ref="F47:M47"/>
    <mergeCell ref="F48:M48"/>
    <mergeCell ref="F94:M94"/>
    <mergeCell ref="F95:M95"/>
    <mergeCell ref="C50:M50"/>
    <mergeCell ref="C53:M53"/>
    <mergeCell ref="C54:M54"/>
    <mergeCell ref="C55:M55"/>
    <mergeCell ref="F57:M57"/>
    <mergeCell ref="F58:I58"/>
    <mergeCell ref="K58:M58"/>
  </mergeCells>
  <pageMargins left="0.61" right="0.27" top="0.75" bottom="0.45" header="0.3" footer="0.3"/>
  <pageSetup paperSize="9" scale="78" fitToHeight="0" orientation="portrait" r:id="rId1"/>
  <rowBreaks count="1" manualBreakCount="1">
    <brk id="50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72E42-6A59-4805-8F3A-9438F5454CD1}">
  <sheetPr>
    <tabColor rgb="FF92D050"/>
    <pageSetUpPr fitToPage="1"/>
  </sheetPr>
  <dimension ref="A1:V36"/>
  <sheetViews>
    <sheetView view="pageBreakPreview" topLeftCell="A25" zoomScale="70" zoomScaleNormal="100" zoomScaleSheetLayoutView="70" workbookViewId="0">
      <selection activeCell="P30" sqref="P30"/>
    </sheetView>
  </sheetViews>
  <sheetFormatPr defaultColWidth="9.08203125" defaultRowHeight="20" x14ac:dyDescent="0.6"/>
  <cols>
    <col min="1" max="1" width="30.1640625" style="4" customWidth="1"/>
    <col min="2" max="2" width="6.58203125" style="70" customWidth="1"/>
    <col min="3" max="3" width="0.6640625" style="2" customWidth="1"/>
    <col min="4" max="4" width="11.08203125" style="2" bestFit="1" customWidth="1"/>
    <col min="5" max="5" width="0.6640625" style="2" customWidth="1"/>
    <col min="6" max="6" width="14.33203125" style="2" bestFit="1" customWidth="1"/>
    <col min="7" max="7" width="0.6640625" style="2" customWidth="1"/>
    <col min="8" max="8" width="10.1640625" style="2" bestFit="1" customWidth="1"/>
    <col min="9" max="9" width="0.6640625" style="2" customWidth="1"/>
    <col min="10" max="10" width="11.08203125" style="2" customWidth="1"/>
    <col min="11" max="11" width="0.6640625" style="2" customWidth="1"/>
    <col min="12" max="12" width="17.33203125" style="2" customWidth="1"/>
    <col min="13" max="13" width="0.6640625" style="2" customWidth="1"/>
    <col min="14" max="14" width="20.6640625" style="2" customWidth="1"/>
    <col min="15" max="15" width="0.6640625" style="2" customWidth="1"/>
    <col min="16" max="16" width="12.1640625" style="2" customWidth="1"/>
    <col min="17" max="17" width="0.6640625" style="2" customWidth="1"/>
    <col min="18" max="18" width="10.1640625" style="2" bestFit="1" customWidth="1"/>
    <col min="19" max="19" width="0.6640625" style="2" customWidth="1"/>
    <col min="20" max="20" width="10" style="2" customWidth="1"/>
    <col min="21" max="21" width="13.6640625" style="2" customWidth="1"/>
    <col min="22" max="16384" width="9.08203125" style="2"/>
  </cols>
  <sheetData>
    <row r="1" spans="1:21" ht="20.5" x14ac:dyDescent="0.65">
      <c r="B1" s="44"/>
      <c r="J1" s="1"/>
      <c r="K1" s="1"/>
      <c r="L1" s="1"/>
      <c r="M1" s="1"/>
      <c r="N1" s="45"/>
      <c r="O1" s="45"/>
      <c r="P1" s="214" t="s">
        <v>191</v>
      </c>
      <c r="Q1" s="214"/>
      <c r="R1" s="214"/>
      <c r="S1" s="214"/>
      <c r="T1" s="214"/>
    </row>
    <row r="2" spans="1:21" ht="20.5" x14ac:dyDescent="0.65">
      <c r="A2" s="208" t="s">
        <v>0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</row>
    <row r="3" spans="1:21" ht="20.5" x14ac:dyDescent="0.65">
      <c r="A3" s="208" t="s">
        <v>57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</row>
    <row r="4" spans="1:21" ht="20.5" x14ac:dyDescent="0.65">
      <c r="A4" s="217" t="s">
        <v>204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</row>
    <row r="5" spans="1:21" ht="20.5" x14ac:dyDescent="0.6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1:21" ht="20.5" x14ac:dyDescent="0.65">
      <c r="A6" s="47"/>
      <c r="B6" s="44"/>
      <c r="D6" s="209" t="s">
        <v>2</v>
      </c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</row>
    <row r="7" spans="1:21" ht="20.5" x14ac:dyDescent="0.65">
      <c r="A7" s="47"/>
      <c r="B7" s="44"/>
      <c r="D7" s="211" t="s">
        <v>3</v>
      </c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</row>
    <row r="8" spans="1:21" ht="20.5" x14ac:dyDescent="0.65">
      <c r="A8" s="47"/>
      <c r="B8" s="44"/>
      <c r="D8" s="3"/>
      <c r="E8" s="3"/>
      <c r="F8" s="3"/>
      <c r="G8" s="3"/>
      <c r="H8" s="3"/>
      <c r="I8" s="3"/>
      <c r="J8" s="3"/>
      <c r="K8" s="3"/>
      <c r="L8" s="209" t="s">
        <v>53</v>
      </c>
      <c r="M8" s="209"/>
      <c r="N8" s="209"/>
      <c r="O8" s="209"/>
      <c r="P8" s="209"/>
      <c r="Q8" s="3"/>
      <c r="R8" s="3"/>
      <c r="S8" s="3"/>
      <c r="T8" s="3"/>
    </row>
    <row r="9" spans="1:21" ht="20.5" x14ac:dyDescent="0.65">
      <c r="A9" s="48"/>
      <c r="B9" s="44"/>
      <c r="C9" s="49"/>
      <c r="E9" s="50"/>
      <c r="F9" s="1"/>
      <c r="G9" s="50"/>
      <c r="K9" s="51"/>
      <c r="L9" s="52" t="s">
        <v>58</v>
      </c>
      <c r="M9" s="51"/>
      <c r="N9" s="52"/>
      <c r="O9" s="51"/>
      <c r="P9" s="52" t="s">
        <v>59</v>
      </c>
      <c r="Q9" s="50"/>
      <c r="R9" s="52"/>
      <c r="S9" s="50"/>
      <c r="T9" s="51"/>
    </row>
    <row r="10" spans="1:21" ht="20.5" x14ac:dyDescent="0.6">
      <c r="A10" s="48"/>
      <c r="B10" s="44"/>
      <c r="C10" s="49"/>
      <c r="D10" s="51"/>
      <c r="E10" s="50"/>
      <c r="G10" s="50"/>
      <c r="H10" s="215" t="s">
        <v>51</v>
      </c>
      <c r="I10" s="215"/>
      <c r="J10" s="215"/>
      <c r="K10" s="51"/>
      <c r="L10" s="52" t="s">
        <v>60</v>
      </c>
      <c r="M10" s="51"/>
      <c r="N10" s="52" t="s">
        <v>61</v>
      </c>
      <c r="O10" s="51"/>
      <c r="P10" s="52" t="s">
        <v>62</v>
      </c>
      <c r="Q10" s="50"/>
      <c r="R10" s="52" t="s">
        <v>63</v>
      </c>
      <c r="U10" s="53"/>
    </row>
    <row r="11" spans="1:21" ht="20.5" x14ac:dyDescent="0.65">
      <c r="A11" s="54"/>
      <c r="B11" s="44"/>
      <c r="C11" s="55"/>
      <c r="D11" s="52" t="s">
        <v>64</v>
      </c>
      <c r="E11" s="56"/>
      <c r="F11" s="57" t="s">
        <v>65</v>
      </c>
      <c r="G11" s="56"/>
      <c r="H11" s="52" t="s">
        <v>66</v>
      </c>
      <c r="I11" s="56"/>
      <c r="J11" s="52"/>
      <c r="K11" s="52"/>
      <c r="L11" s="52" t="s">
        <v>67</v>
      </c>
      <c r="M11" s="52"/>
      <c r="N11" s="52" t="s">
        <v>68</v>
      </c>
      <c r="O11" s="52"/>
      <c r="P11" s="52" t="s">
        <v>69</v>
      </c>
      <c r="Q11" s="56"/>
      <c r="R11" s="3" t="s">
        <v>70</v>
      </c>
      <c r="S11" s="56"/>
      <c r="T11" s="3" t="s">
        <v>71</v>
      </c>
      <c r="U11" s="58"/>
    </row>
    <row r="12" spans="1:21" ht="20.5" x14ac:dyDescent="0.65">
      <c r="A12" s="48"/>
      <c r="B12" s="5" t="s">
        <v>5</v>
      </c>
      <c r="C12" s="59"/>
      <c r="D12" s="60" t="s">
        <v>72</v>
      </c>
      <c r="E12" s="50"/>
      <c r="F12" s="61" t="s">
        <v>73</v>
      </c>
      <c r="G12" s="50"/>
      <c r="H12" s="60" t="s">
        <v>74</v>
      </c>
      <c r="I12" s="50"/>
      <c r="J12" s="61" t="s">
        <v>75</v>
      </c>
      <c r="K12" s="52"/>
      <c r="L12" s="5" t="s">
        <v>76</v>
      </c>
      <c r="M12" s="52"/>
      <c r="N12" s="61" t="s">
        <v>77</v>
      </c>
      <c r="O12" s="52"/>
      <c r="P12" s="61" t="s">
        <v>78</v>
      </c>
      <c r="Q12" s="50"/>
      <c r="R12" s="61" t="s">
        <v>79</v>
      </c>
      <c r="S12" s="50"/>
      <c r="T12" s="60" t="s">
        <v>80</v>
      </c>
    </row>
    <row r="13" spans="1:21" ht="20.5" x14ac:dyDescent="0.6">
      <c r="A13" s="130" t="s">
        <v>82</v>
      </c>
      <c r="B13" s="44"/>
      <c r="C13" s="59"/>
      <c r="D13" s="62">
        <v>904020</v>
      </c>
      <c r="E13" s="17"/>
      <c r="F13" s="62">
        <v>-97025</v>
      </c>
      <c r="G13" s="34"/>
      <c r="H13" s="63">
        <v>0</v>
      </c>
      <c r="I13" s="17"/>
      <c r="J13" s="62">
        <v>-182421</v>
      </c>
      <c r="K13" s="17"/>
      <c r="L13" s="63">
        <v>0</v>
      </c>
      <c r="M13" s="17"/>
      <c r="N13" s="62">
        <v>13</v>
      </c>
      <c r="O13" s="17"/>
      <c r="P13" s="62">
        <v>13</v>
      </c>
      <c r="Q13" s="17"/>
      <c r="R13" s="63">
        <v>0</v>
      </c>
      <c r="S13" s="17"/>
      <c r="T13" s="62">
        <v>624587</v>
      </c>
      <c r="U13" s="53"/>
    </row>
    <row r="14" spans="1:21" x14ac:dyDescent="0.6">
      <c r="A14" s="48" t="s">
        <v>83</v>
      </c>
      <c r="B14" s="44"/>
      <c r="C14" s="59"/>
      <c r="D14" s="66">
        <v>402915</v>
      </c>
      <c r="E14" s="17"/>
      <c r="F14" s="66">
        <v>-153594</v>
      </c>
      <c r="G14" s="34"/>
      <c r="H14" s="127">
        <v>0</v>
      </c>
      <c r="I14" s="17"/>
      <c r="J14" s="127">
        <v>0</v>
      </c>
      <c r="K14" s="17"/>
      <c r="L14" s="127">
        <v>0</v>
      </c>
      <c r="M14" s="17"/>
      <c r="N14" s="17">
        <v>0</v>
      </c>
      <c r="O14" s="17"/>
      <c r="P14" s="17">
        <v>0</v>
      </c>
      <c r="Q14" s="17"/>
      <c r="R14" s="127">
        <v>0</v>
      </c>
      <c r="S14" s="17"/>
      <c r="T14" s="66">
        <v>249321</v>
      </c>
      <c r="U14" s="53"/>
    </row>
    <row r="15" spans="1:21" x14ac:dyDescent="0.6">
      <c r="A15" s="4" t="s">
        <v>81</v>
      </c>
      <c r="B15" s="12"/>
      <c r="C15" s="59"/>
      <c r="D15" s="17">
        <v>0</v>
      </c>
      <c r="E15" s="21"/>
      <c r="F15" s="17">
        <v>0</v>
      </c>
      <c r="G15" s="34"/>
      <c r="H15" s="17">
        <v>0</v>
      </c>
      <c r="I15" s="17"/>
      <c r="J15" s="17">
        <v>99</v>
      </c>
      <c r="K15" s="17"/>
      <c r="L15" s="17">
        <v>-86.412350000000004</v>
      </c>
      <c r="M15" s="17"/>
      <c r="N15" s="17">
        <v>0</v>
      </c>
      <c r="O15" s="17"/>
      <c r="P15" s="17">
        <f>-86</f>
        <v>-86</v>
      </c>
      <c r="Q15" s="17"/>
      <c r="R15" s="17">
        <v>0</v>
      </c>
      <c r="S15" s="17"/>
      <c r="T15" s="17">
        <v>13</v>
      </c>
      <c r="U15" s="53"/>
    </row>
    <row r="16" spans="1:21" x14ac:dyDescent="0.6">
      <c r="A16" s="4" t="s">
        <v>193</v>
      </c>
      <c r="B16" s="44"/>
      <c r="C16" s="59"/>
      <c r="D16" s="17">
        <v>0</v>
      </c>
      <c r="E16" s="17"/>
      <c r="F16" s="17">
        <v>0</v>
      </c>
      <c r="G16" s="17"/>
      <c r="H16" s="17">
        <v>0</v>
      </c>
      <c r="I16" s="17"/>
      <c r="J16" s="64">
        <v>98287</v>
      </c>
      <c r="K16" s="17"/>
      <c r="L16" s="17">
        <v>86.412350000000004</v>
      </c>
      <c r="M16" s="17"/>
      <c r="N16" s="33">
        <v>-13</v>
      </c>
      <c r="O16" s="17"/>
      <c r="P16" s="33">
        <f>73</f>
        <v>73</v>
      </c>
      <c r="Q16" s="17"/>
      <c r="R16" s="17">
        <v>0</v>
      </c>
      <c r="S16" s="17"/>
      <c r="T16" s="65">
        <v>98360</v>
      </c>
      <c r="U16" s="53"/>
    </row>
    <row r="17" spans="1:22" ht="21" thickBot="1" x14ac:dyDescent="0.65">
      <c r="A17" s="129" t="s">
        <v>205</v>
      </c>
      <c r="B17" s="12"/>
      <c r="D17" s="68">
        <f>SUM(D13:D16)</f>
        <v>1306935</v>
      </c>
      <c r="E17" s="17"/>
      <c r="F17" s="68">
        <f>SUM(F13:F16)</f>
        <v>-250619</v>
      </c>
      <c r="G17" s="34"/>
      <c r="H17" s="105">
        <f>SUM(H13:H16)</f>
        <v>0</v>
      </c>
      <c r="I17" s="17"/>
      <c r="J17" s="68">
        <f>SUM(J13:J16)</f>
        <v>-84035</v>
      </c>
      <c r="K17" s="17"/>
      <c r="L17" s="105">
        <f>SUM(L13:L16)</f>
        <v>0</v>
      </c>
      <c r="M17" s="17"/>
      <c r="N17" s="105">
        <v>0</v>
      </c>
      <c r="O17" s="17"/>
      <c r="P17" s="105">
        <v>0</v>
      </c>
      <c r="Q17" s="17"/>
      <c r="R17" s="105">
        <f>SUM(R13:R16)</f>
        <v>0</v>
      </c>
      <c r="S17" s="17"/>
      <c r="T17" s="68">
        <f>SUM(T13:T16)</f>
        <v>972281</v>
      </c>
      <c r="U17" s="16"/>
    </row>
    <row r="18" spans="1:22" ht="20.5" thickTop="1" x14ac:dyDescent="0.6">
      <c r="A18" s="54"/>
      <c r="B18" s="12"/>
      <c r="D18" s="66"/>
      <c r="E18" s="17"/>
      <c r="F18" s="66"/>
      <c r="G18" s="34"/>
      <c r="H18" s="17"/>
      <c r="I18" s="17"/>
      <c r="J18" s="66"/>
      <c r="K18" s="17"/>
      <c r="L18" s="17"/>
      <c r="M18" s="17"/>
      <c r="N18" s="66"/>
      <c r="O18" s="17"/>
      <c r="P18" s="17"/>
      <c r="Q18" s="17"/>
      <c r="R18" s="17"/>
      <c r="S18" s="17"/>
      <c r="T18" s="66"/>
      <c r="U18" s="16"/>
    </row>
    <row r="19" spans="1:22" ht="20.5" x14ac:dyDescent="0.6">
      <c r="A19" s="129" t="s">
        <v>194</v>
      </c>
      <c r="B19" s="12"/>
      <c r="D19" s="66">
        <v>1437832</v>
      </c>
      <c r="E19" s="17"/>
      <c r="F19" s="66">
        <v>-267007</v>
      </c>
      <c r="G19" s="34"/>
      <c r="H19" s="17">
        <v>0</v>
      </c>
      <c r="I19" s="17"/>
      <c r="J19" s="66">
        <v>-53905</v>
      </c>
      <c r="K19" s="17"/>
      <c r="L19" s="17">
        <v>0</v>
      </c>
      <c r="M19" s="17"/>
      <c r="N19" s="17">
        <v>0</v>
      </c>
      <c r="O19" s="17"/>
      <c r="P19" s="17">
        <v>0</v>
      </c>
      <c r="Q19" s="17"/>
      <c r="R19" s="17">
        <v>58131</v>
      </c>
      <c r="S19" s="17"/>
      <c r="T19" s="66">
        <v>1175051</v>
      </c>
      <c r="U19" s="16"/>
    </row>
    <row r="20" spans="1:22" x14ac:dyDescent="0.6">
      <c r="A20" s="54" t="s">
        <v>83</v>
      </c>
      <c r="B20" s="12">
        <v>21</v>
      </c>
      <c r="D20" s="66">
        <v>915144</v>
      </c>
      <c r="E20" s="17"/>
      <c r="F20" s="66">
        <v>-5287</v>
      </c>
      <c r="G20" s="34"/>
      <c r="H20" s="17">
        <v>0</v>
      </c>
      <c r="I20" s="17"/>
      <c r="J20" s="17">
        <v>0</v>
      </c>
      <c r="K20" s="17"/>
      <c r="L20" s="17">
        <v>0</v>
      </c>
      <c r="M20" s="17"/>
      <c r="N20" s="17">
        <v>0</v>
      </c>
      <c r="O20" s="17"/>
      <c r="P20" s="17">
        <v>0</v>
      </c>
      <c r="Q20" s="17"/>
      <c r="R20" s="17">
        <v>0</v>
      </c>
      <c r="S20" s="17"/>
      <c r="T20" s="17">
        <v>909857</v>
      </c>
      <c r="U20" s="16"/>
    </row>
    <row r="21" spans="1:22" hidden="1" x14ac:dyDescent="0.6">
      <c r="A21" s="54" t="s">
        <v>81</v>
      </c>
      <c r="B21" s="12"/>
      <c r="D21" s="17">
        <v>0</v>
      </c>
      <c r="E21" s="17"/>
      <c r="F21" s="17">
        <v>0</v>
      </c>
      <c r="G21" s="34"/>
      <c r="H21" s="17">
        <v>0</v>
      </c>
      <c r="I21" s="17"/>
      <c r="J21" s="66">
        <v>0</v>
      </c>
      <c r="K21" s="17"/>
      <c r="L21" s="17">
        <v>0</v>
      </c>
      <c r="M21" s="17"/>
      <c r="N21" s="17">
        <v>0</v>
      </c>
      <c r="O21" s="17"/>
      <c r="P21" s="17">
        <v>0</v>
      </c>
      <c r="Q21" s="17"/>
      <c r="R21" s="17">
        <v>0</v>
      </c>
      <c r="S21" s="17"/>
      <c r="T21" s="17">
        <v>0</v>
      </c>
      <c r="U21" s="16"/>
    </row>
    <row r="22" spans="1:22" hidden="1" x14ac:dyDescent="0.6">
      <c r="A22" s="54" t="s">
        <v>84</v>
      </c>
      <c r="B22" s="12"/>
      <c r="D22" s="17">
        <v>0</v>
      </c>
      <c r="E22" s="17"/>
      <c r="F22" s="17">
        <v>0</v>
      </c>
      <c r="G22" s="34"/>
      <c r="H22" s="17">
        <v>0</v>
      </c>
      <c r="I22" s="17"/>
      <c r="J22" s="66">
        <v>0</v>
      </c>
      <c r="K22" s="17"/>
      <c r="L22" s="17">
        <v>0</v>
      </c>
      <c r="M22" s="17"/>
      <c r="N22" s="17">
        <v>0</v>
      </c>
      <c r="O22" s="17"/>
      <c r="P22" s="17">
        <v>0</v>
      </c>
      <c r="Q22" s="17"/>
      <c r="R22" s="17">
        <v>0</v>
      </c>
      <c r="S22" s="17"/>
      <c r="T22" s="17">
        <v>0</v>
      </c>
      <c r="U22" s="16"/>
    </row>
    <row r="23" spans="1:22" ht="20.5" hidden="1" x14ac:dyDescent="0.6">
      <c r="A23" s="129" t="s">
        <v>85</v>
      </c>
      <c r="B23" s="12"/>
      <c r="D23" s="66"/>
      <c r="E23" s="17"/>
      <c r="F23" s="66"/>
      <c r="G23" s="34"/>
      <c r="H23" s="17"/>
      <c r="I23" s="17"/>
      <c r="J23" s="66"/>
      <c r="K23" s="17"/>
      <c r="L23" s="17"/>
      <c r="M23" s="17"/>
      <c r="N23" s="66"/>
      <c r="O23" s="17"/>
      <c r="P23" s="17"/>
      <c r="Q23" s="17"/>
      <c r="R23" s="17"/>
      <c r="S23" s="17"/>
      <c r="T23" s="17"/>
      <c r="U23" s="16"/>
    </row>
    <row r="24" spans="1:22" ht="40" hidden="1" x14ac:dyDescent="0.6">
      <c r="A24" s="48" t="s">
        <v>86</v>
      </c>
      <c r="B24" s="12"/>
      <c r="D24" s="17">
        <v>0</v>
      </c>
      <c r="E24" s="17"/>
      <c r="F24" s="17">
        <v>0</v>
      </c>
      <c r="G24" s="17"/>
      <c r="H24" s="17">
        <v>0</v>
      </c>
      <c r="I24" s="17"/>
      <c r="J24" s="17">
        <v>0</v>
      </c>
      <c r="K24" s="17"/>
      <c r="L24" s="17">
        <v>0</v>
      </c>
      <c r="M24" s="17"/>
      <c r="N24" s="17">
        <v>0</v>
      </c>
      <c r="O24" s="17"/>
      <c r="P24" s="17">
        <v>0</v>
      </c>
      <c r="Q24" s="17"/>
      <c r="R24" s="17">
        <v>0</v>
      </c>
      <c r="S24" s="17"/>
      <c r="T24" s="17">
        <v>0</v>
      </c>
      <c r="U24" s="16"/>
      <c r="V24" s="67"/>
    </row>
    <row r="25" spans="1:22" x14ac:dyDescent="0.6">
      <c r="A25" s="4" t="s">
        <v>193</v>
      </c>
      <c r="B25" s="12"/>
      <c r="D25" s="17">
        <v>0</v>
      </c>
      <c r="E25" s="17"/>
      <c r="F25" s="17">
        <v>0</v>
      </c>
      <c r="G25" s="17"/>
      <c r="H25" s="17">
        <v>0</v>
      </c>
      <c r="I25" s="17"/>
      <c r="J25" s="17">
        <v>27654</v>
      </c>
      <c r="K25" s="17"/>
      <c r="L25" s="17">
        <v>0</v>
      </c>
      <c r="M25" s="17"/>
      <c r="N25" s="17">
        <v>0</v>
      </c>
      <c r="O25" s="127"/>
      <c r="P25" s="17">
        <v>0</v>
      </c>
      <c r="Q25" s="17"/>
      <c r="R25" s="17">
        <v>-876</v>
      </c>
      <c r="S25" s="17"/>
      <c r="T25" s="17">
        <f>SUM(J25:R25)</f>
        <v>26778</v>
      </c>
      <c r="U25" s="16"/>
      <c r="V25" s="16"/>
    </row>
    <row r="26" spans="1:22" ht="21" thickBot="1" x14ac:dyDescent="0.65">
      <c r="A26" s="129" t="s">
        <v>206</v>
      </c>
      <c r="B26" s="12"/>
      <c r="D26" s="68">
        <f>SUM(D19:D25)</f>
        <v>2352976</v>
      </c>
      <c r="E26" s="17"/>
      <c r="F26" s="68">
        <f>SUM(F19:F25)</f>
        <v>-272294</v>
      </c>
      <c r="G26" s="17"/>
      <c r="H26" s="105">
        <f>SUM(H19:H25)</f>
        <v>0</v>
      </c>
      <c r="I26" s="17"/>
      <c r="J26" s="68">
        <f>SUM(J19:J25)</f>
        <v>-26251</v>
      </c>
      <c r="K26" s="17"/>
      <c r="L26" s="105">
        <f>SUM(L19:L25)</f>
        <v>0</v>
      </c>
      <c r="M26" s="17"/>
      <c r="N26" s="105">
        <f>SUM(N19:N25)</f>
        <v>0</v>
      </c>
      <c r="O26" s="127"/>
      <c r="P26" s="105">
        <f>SUM(P19:P25)</f>
        <v>0</v>
      </c>
      <c r="Q26" s="17"/>
      <c r="R26" s="68">
        <f>SUM(R19:R25)</f>
        <v>57255</v>
      </c>
      <c r="S26" s="17"/>
      <c r="T26" s="68">
        <f>SUM(T19:T25)</f>
        <v>2111686</v>
      </c>
      <c r="U26" s="69">
        <v>0</v>
      </c>
    </row>
    <row r="27" spans="1:22" ht="20.5" thickTop="1" x14ac:dyDescent="0.6">
      <c r="O27" s="139"/>
    </row>
    <row r="28" spans="1:22" x14ac:dyDescent="0.6">
      <c r="A28" s="29" t="s">
        <v>192</v>
      </c>
      <c r="D28" s="16"/>
      <c r="J28" s="16"/>
      <c r="N28" s="16"/>
    </row>
    <row r="29" spans="1:22" x14ac:dyDescent="0.6">
      <c r="D29" s="71"/>
      <c r="F29" s="71"/>
      <c r="J29" s="71"/>
      <c r="N29" s="71"/>
    </row>
    <row r="30" spans="1:22" x14ac:dyDescent="0.6">
      <c r="D30" s="71"/>
      <c r="F30" s="71"/>
      <c r="J30" s="71"/>
      <c r="N30" s="71"/>
    </row>
    <row r="31" spans="1:22" x14ac:dyDescent="0.6">
      <c r="D31" s="72"/>
      <c r="F31" s="71"/>
      <c r="J31" s="72"/>
    </row>
    <row r="32" spans="1:22" x14ac:dyDescent="0.6">
      <c r="B32" s="12" t="s">
        <v>182</v>
      </c>
      <c r="D32" s="72"/>
      <c r="F32" s="71"/>
      <c r="J32" s="67"/>
      <c r="O32" s="12" t="s">
        <v>183</v>
      </c>
    </row>
    <row r="33" spans="1:20" x14ac:dyDescent="0.6">
      <c r="B33" s="12" t="s">
        <v>181</v>
      </c>
      <c r="O33" s="12" t="s">
        <v>184</v>
      </c>
    </row>
    <row r="34" spans="1:20" x14ac:dyDescent="0.6">
      <c r="B34" s="141"/>
      <c r="O34" s="141"/>
    </row>
    <row r="35" spans="1:20" x14ac:dyDescent="0.6">
      <c r="B35" s="141"/>
      <c r="O35" s="141"/>
    </row>
    <row r="36" spans="1:20" x14ac:dyDescent="0.6">
      <c r="A36" s="216" t="s">
        <v>214</v>
      </c>
      <c r="B36" s="214"/>
      <c r="C36" s="214"/>
      <c r="D36" s="214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214"/>
    </row>
  </sheetData>
  <mergeCells count="9">
    <mergeCell ref="P1:T1"/>
    <mergeCell ref="L8:P8"/>
    <mergeCell ref="H10:J10"/>
    <mergeCell ref="A36:T36"/>
    <mergeCell ref="A2:T2"/>
    <mergeCell ref="A3:T3"/>
    <mergeCell ref="A4:T4"/>
    <mergeCell ref="D6:T6"/>
    <mergeCell ref="D7:T7"/>
  </mergeCells>
  <pageMargins left="0.52" right="0.33" top="0.3" bottom="0.28999999999999998" header="0.3" footer="0.17"/>
  <pageSetup paperSize="9" scale="81" fitToHeight="0" orientation="landscape" r:id="rId1"/>
  <colBreaks count="1" manualBreakCount="1">
    <brk id="2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03ECF-E66B-474E-BEF9-2A8687A2061F}">
  <sheetPr>
    <tabColor rgb="FF92D050"/>
    <pageSetUpPr fitToPage="1"/>
  </sheetPr>
  <dimension ref="A1:T74"/>
  <sheetViews>
    <sheetView view="pageBreakPreview" topLeftCell="A20" zoomScale="90" zoomScaleNormal="130" zoomScaleSheetLayoutView="90" workbookViewId="0">
      <selection activeCell="A33" sqref="A33"/>
    </sheetView>
  </sheetViews>
  <sheetFormatPr defaultColWidth="9.08203125" defaultRowHeight="20" x14ac:dyDescent="0.6"/>
  <cols>
    <col min="1" max="1" width="29.6640625" style="4" customWidth="1"/>
    <col min="2" max="2" width="8" style="70" customWidth="1"/>
    <col min="3" max="3" width="0.6640625" style="2" customWidth="1"/>
    <col min="4" max="4" width="13" style="2" customWidth="1"/>
    <col min="5" max="5" width="0.6640625" style="2" customWidth="1"/>
    <col min="6" max="6" width="13.1640625" style="2" customWidth="1"/>
    <col min="7" max="7" width="1.33203125" style="2" customWidth="1"/>
    <col min="8" max="8" width="12" style="2" customWidth="1"/>
    <col min="9" max="9" width="0.6640625" style="2" customWidth="1"/>
    <col min="10" max="10" width="11.6640625" style="2" customWidth="1"/>
    <col min="11" max="11" width="0.6640625" style="2" customWidth="1"/>
    <col min="12" max="12" width="17.1640625" style="2" customWidth="1"/>
    <col min="13" max="13" width="0.6640625" style="2" customWidth="1"/>
    <col min="14" max="14" width="18.58203125" style="2" customWidth="1"/>
    <col min="15" max="15" width="0.6640625" style="2" customWidth="1"/>
    <col min="16" max="16" width="12.33203125" style="2" customWidth="1"/>
    <col min="17" max="17" width="0.6640625" style="2" customWidth="1"/>
    <col min="18" max="18" width="12" style="2" customWidth="1"/>
    <col min="19" max="19" width="13.6640625" style="2" customWidth="1"/>
    <col min="20" max="16384" width="9.08203125" style="2"/>
  </cols>
  <sheetData>
    <row r="1" spans="1:19" ht="20.5" x14ac:dyDescent="0.65">
      <c r="B1" s="44"/>
      <c r="J1" s="1"/>
      <c r="K1" s="1"/>
      <c r="L1" s="1"/>
      <c r="M1" s="1"/>
      <c r="N1" s="1"/>
      <c r="O1" s="1"/>
      <c r="P1" s="214" t="s">
        <v>191</v>
      </c>
      <c r="Q1" s="214"/>
      <c r="R1" s="214"/>
    </row>
    <row r="2" spans="1:19" ht="20.5" x14ac:dyDescent="0.65">
      <c r="A2" s="208" t="s">
        <v>0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</row>
    <row r="3" spans="1:19" ht="20.5" x14ac:dyDescent="0.65">
      <c r="A3" s="208" t="s">
        <v>57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</row>
    <row r="4" spans="1:19" ht="20.5" x14ac:dyDescent="0.65">
      <c r="A4" s="217" t="s">
        <v>204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</row>
    <row r="5" spans="1:19" ht="20.5" x14ac:dyDescent="0.6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spans="1:19" ht="20.5" x14ac:dyDescent="0.65">
      <c r="A6" s="47"/>
      <c r="B6" s="44"/>
      <c r="D6" s="209" t="s">
        <v>2</v>
      </c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</row>
    <row r="7" spans="1:19" ht="20.5" x14ac:dyDescent="0.65">
      <c r="A7" s="47"/>
      <c r="B7" s="44"/>
      <c r="D7" s="211" t="s">
        <v>4</v>
      </c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</row>
    <row r="8" spans="1:19" ht="20.5" x14ac:dyDescent="0.65">
      <c r="A8" s="47"/>
      <c r="B8" s="44"/>
      <c r="D8" s="3"/>
      <c r="E8" s="3"/>
      <c r="F8" s="3"/>
      <c r="G8" s="3"/>
      <c r="H8" s="3"/>
      <c r="I8" s="3"/>
      <c r="J8" s="3"/>
      <c r="K8" s="3"/>
      <c r="L8" s="209" t="s">
        <v>53</v>
      </c>
      <c r="M8" s="209"/>
      <c r="N8" s="209"/>
      <c r="O8" s="209"/>
      <c r="P8" s="209"/>
      <c r="Q8" s="3"/>
      <c r="R8" s="3"/>
    </row>
    <row r="9" spans="1:19" ht="20.5" x14ac:dyDescent="0.65">
      <c r="A9" s="48"/>
      <c r="B9" s="44"/>
      <c r="C9" s="49"/>
      <c r="D9" s="51"/>
      <c r="E9" s="50"/>
      <c r="F9" s="1"/>
      <c r="G9" s="50"/>
      <c r="K9" s="51"/>
      <c r="L9" s="52" t="s">
        <v>87</v>
      </c>
      <c r="M9" s="51"/>
      <c r="N9" s="52"/>
      <c r="O9" s="52"/>
      <c r="P9" s="52" t="s">
        <v>59</v>
      </c>
      <c r="Q9" s="50"/>
      <c r="R9" s="51"/>
    </row>
    <row r="10" spans="1:19" ht="20.5" x14ac:dyDescent="0.65">
      <c r="A10" s="48"/>
      <c r="B10" s="44"/>
      <c r="C10" s="49"/>
      <c r="D10" s="51"/>
      <c r="E10" s="50"/>
      <c r="F10" s="1"/>
      <c r="G10" s="50"/>
      <c r="H10" s="215" t="s">
        <v>51</v>
      </c>
      <c r="I10" s="215"/>
      <c r="J10" s="215"/>
      <c r="K10" s="51"/>
      <c r="L10" s="52" t="s">
        <v>88</v>
      </c>
      <c r="M10" s="51"/>
      <c r="N10" s="52" t="s">
        <v>61</v>
      </c>
      <c r="O10" s="52"/>
      <c r="P10" s="52" t="s">
        <v>62</v>
      </c>
      <c r="Q10" s="50"/>
      <c r="R10" s="51"/>
      <c r="S10" s="53"/>
    </row>
    <row r="11" spans="1:19" ht="20.5" x14ac:dyDescent="0.65">
      <c r="A11" s="48"/>
      <c r="B11" s="44"/>
      <c r="C11" s="49"/>
      <c r="D11" s="51" t="s">
        <v>64</v>
      </c>
      <c r="E11" s="50"/>
      <c r="F11" s="73" t="s">
        <v>65</v>
      </c>
      <c r="G11" s="50"/>
      <c r="H11" s="51" t="s">
        <v>66</v>
      </c>
      <c r="I11" s="50"/>
      <c r="J11" s="51"/>
      <c r="K11" s="51"/>
      <c r="L11" s="52" t="s">
        <v>67</v>
      </c>
      <c r="M11" s="51"/>
      <c r="N11" s="52" t="s">
        <v>68</v>
      </c>
      <c r="O11" s="52"/>
      <c r="P11" s="52" t="s">
        <v>69</v>
      </c>
      <c r="Q11" s="50"/>
      <c r="R11" s="3" t="s">
        <v>71</v>
      </c>
      <c r="S11" s="53"/>
    </row>
    <row r="12" spans="1:19" ht="20.5" x14ac:dyDescent="0.65">
      <c r="A12" s="48"/>
      <c r="B12" s="5" t="s">
        <v>5</v>
      </c>
      <c r="C12" s="59"/>
      <c r="D12" s="60" t="s">
        <v>72</v>
      </c>
      <c r="E12" s="50"/>
      <c r="F12" s="61" t="s">
        <v>73</v>
      </c>
      <c r="G12" s="50"/>
      <c r="H12" s="60" t="s">
        <v>74</v>
      </c>
      <c r="I12" s="50"/>
      <c r="J12" s="61" t="s">
        <v>75</v>
      </c>
      <c r="K12" s="52"/>
      <c r="L12" s="61" t="s">
        <v>76</v>
      </c>
      <c r="M12" s="52"/>
      <c r="N12" s="61" t="s">
        <v>77</v>
      </c>
      <c r="O12" s="52"/>
      <c r="P12" s="61" t="s">
        <v>78</v>
      </c>
      <c r="Q12" s="50"/>
      <c r="R12" s="60" t="s">
        <v>80</v>
      </c>
    </row>
    <row r="13" spans="1:19" x14ac:dyDescent="0.6">
      <c r="A13" s="48"/>
      <c r="B13" s="44"/>
      <c r="C13" s="59"/>
      <c r="D13" s="49"/>
      <c r="E13" s="59"/>
      <c r="F13" s="55"/>
      <c r="G13" s="59"/>
      <c r="H13" s="49"/>
      <c r="I13" s="59"/>
      <c r="J13" s="55"/>
      <c r="K13" s="55"/>
      <c r="M13" s="55"/>
      <c r="N13" s="55"/>
      <c r="O13" s="55"/>
      <c r="Q13" s="59"/>
      <c r="R13" s="12"/>
      <c r="S13" s="53"/>
    </row>
    <row r="14" spans="1:19" s="80" customFormat="1" ht="23.9" customHeight="1" x14ac:dyDescent="0.65">
      <c r="A14" s="124" t="s">
        <v>82</v>
      </c>
      <c r="B14" s="75"/>
      <c r="C14" s="76"/>
      <c r="D14" s="66">
        <v>904020</v>
      </c>
      <c r="E14" s="21"/>
      <c r="F14" s="66">
        <v>-97025</v>
      </c>
      <c r="G14" s="21"/>
      <c r="H14" s="77">
        <v>0</v>
      </c>
      <c r="I14" s="21"/>
      <c r="J14" s="78">
        <v>-172261</v>
      </c>
      <c r="K14" s="79"/>
      <c r="L14" s="77">
        <v>0</v>
      </c>
      <c r="M14" s="79"/>
      <c r="N14" s="78">
        <v>13</v>
      </c>
      <c r="O14" s="79"/>
      <c r="P14" s="66">
        <v>13</v>
      </c>
      <c r="Q14" s="66"/>
      <c r="R14" s="21">
        <v>634747</v>
      </c>
    </row>
    <row r="15" spans="1:19" s="80" customFormat="1" ht="23.9" customHeight="1" x14ac:dyDescent="0.6">
      <c r="A15" s="74" t="s">
        <v>83</v>
      </c>
      <c r="B15" s="75"/>
      <c r="C15" s="76"/>
      <c r="D15" s="66">
        <v>402915</v>
      </c>
      <c r="E15" s="21"/>
      <c r="F15" s="66">
        <v>-153594</v>
      </c>
      <c r="G15" s="21"/>
      <c r="H15" s="77">
        <v>0</v>
      </c>
      <c r="I15" s="21"/>
      <c r="J15" s="78">
        <v>0</v>
      </c>
      <c r="K15" s="79"/>
      <c r="L15" s="77">
        <v>0</v>
      </c>
      <c r="M15" s="79"/>
      <c r="N15" s="78">
        <v>0</v>
      </c>
      <c r="O15" s="79"/>
      <c r="P15" s="78">
        <v>0</v>
      </c>
      <c r="Q15" s="66"/>
      <c r="R15" s="21">
        <v>249321</v>
      </c>
      <c r="S15" s="142"/>
    </row>
    <row r="16" spans="1:19" s="80" customFormat="1" ht="23.9" customHeight="1" x14ac:dyDescent="0.6">
      <c r="A16" s="74" t="s">
        <v>81</v>
      </c>
      <c r="B16" s="75"/>
      <c r="C16" s="76"/>
      <c r="D16" s="77">
        <v>0</v>
      </c>
      <c r="E16" s="21"/>
      <c r="F16" s="77">
        <v>0</v>
      </c>
      <c r="G16" s="21"/>
      <c r="H16" s="77">
        <v>0</v>
      </c>
      <c r="I16" s="21"/>
      <c r="J16" s="78">
        <v>99</v>
      </c>
      <c r="K16" s="79"/>
      <c r="L16" s="77">
        <v>-86.412350000000004</v>
      </c>
      <c r="M16" s="79"/>
      <c r="N16" s="78">
        <v>0</v>
      </c>
      <c r="O16" s="79"/>
      <c r="P16" s="66">
        <v>-86.412350000000004</v>
      </c>
      <c r="Q16" s="66"/>
      <c r="R16" s="77">
        <v>13</v>
      </c>
    </row>
    <row r="17" spans="1:20" s="80" customFormat="1" ht="23.9" customHeight="1" x14ac:dyDescent="0.6">
      <c r="A17" s="74" t="s">
        <v>193</v>
      </c>
      <c r="B17" s="81"/>
      <c r="D17" s="77">
        <v>0</v>
      </c>
      <c r="E17" s="21"/>
      <c r="F17" s="77">
        <v>0</v>
      </c>
      <c r="G17" s="23"/>
      <c r="H17" s="77">
        <v>0</v>
      </c>
      <c r="I17" s="82"/>
      <c r="J17" s="77">
        <v>83956</v>
      </c>
      <c r="K17" s="78"/>
      <c r="L17" s="83">
        <v>86.412350000000004</v>
      </c>
      <c r="M17" s="78"/>
      <c r="N17" s="83">
        <v>-13</v>
      </c>
      <c r="O17" s="78"/>
      <c r="P17" s="77">
        <v>73</v>
      </c>
      <c r="Q17" s="77"/>
      <c r="R17" s="77">
        <f>J17+P17</f>
        <v>84029</v>
      </c>
      <c r="S17" s="78"/>
      <c r="T17" s="78"/>
    </row>
    <row r="18" spans="1:20" s="80" customFormat="1" ht="23.9" customHeight="1" thickBot="1" x14ac:dyDescent="0.65">
      <c r="A18" s="131" t="s">
        <v>205</v>
      </c>
      <c r="B18" s="81"/>
      <c r="D18" s="85">
        <f>SUM(D14:D17)</f>
        <v>1306935</v>
      </c>
      <c r="E18" s="82"/>
      <c r="F18" s="85">
        <f>SUM(F14:F17)</f>
        <v>-250619</v>
      </c>
      <c r="G18" s="82"/>
      <c r="H18" s="85">
        <f>SUM(H14:H17)</f>
        <v>0</v>
      </c>
      <c r="I18" s="82"/>
      <c r="J18" s="85">
        <f>SUM(J14:J17)</f>
        <v>-88206</v>
      </c>
      <c r="K18" s="78"/>
      <c r="L18" s="85">
        <f>SUM(L14:L17)</f>
        <v>0</v>
      </c>
      <c r="M18" s="78"/>
      <c r="N18" s="85">
        <v>0</v>
      </c>
      <c r="O18" s="78"/>
      <c r="P18" s="85">
        <v>0</v>
      </c>
      <c r="Q18" s="21"/>
      <c r="R18" s="85">
        <f>SUM(R14:R17)</f>
        <v>968110</v>
      </c>
      <c r="S18" s="86">
        <v>0</v>
      </c>
    </row>
    <row r="19" spans="1:20" s="80" customFormat="1" ht="23.9" customHeight="1" thickTop="1" x14ac:dyDescent="0.6">
      <c r="A19" s="84"/>
      <c r="B19" s="81"/>
      <c r="D19" s="77"/>
      <c r="E19" s="82"/>
      <c r="F19" s="77"/>
      <c r="G19" s="82"/>
      <c r="H19" s="77"/>
      <c r="I19" s="82"/>
      <c r="J19" s="77"/>
      <c r="K19" s="78"/>
      <c r="L19" s="77"/>
      <c r="M19" s="78"/>
      <c r="N19" s="77"/>
      <c r="O19" s="78"/>
      <c r="P19" s="77"/>
      <c r="Q19" s="21"/>
      <c r="R19" s="77"/>
      <c r="S19" s="86"/>
    </row>
    <row r="20" spans="1:20" ht="20.5" x14ac:dyDescent="0.65">
      <c r="A20" s="11" t="s">
        <v>194</v>
      </c>
      <c r="B20" s="12"/>
      <c r="D20" s="17">
        <v>1437832</v>
      </c>
      <c r="E20" s="17"/>
      <c r="F20" s="17">
        <v>-267007</v>
      </c>
      <c r="G20" s="87"/>
      <c r="H20" s="17">
        <v>0</v>
      </c>
      <c r="I20" s="17"/>
      <c r="J20" s="17">
        <v>-89461</v>
      </c>
      <c r="K20" s="17"/>
      <c r="L20" s="17">
        <v>0</v>
      </c>
      <c r="M20" s="127"/>
      <c r="N20" s="16">
        <v>0</v>
      </c>
      <c r="O20" s="127"/>
      <c r="P20" s="17">
        <v>0</v>
      </c>
      <c r="Q20" s="16"/>
      <c r="R20" s="21">
        <v>1081364</v>
      </c>
      <c r="S20" s="16"/>
      <c r="T20" s="16"/>
    </row>
    <row r="21" spans="1:20" x14ac:dyDescent="0.6">
      <c r="A21" s="4" t="s">
        <v>83</v>
      </c>
      <c r="B21" s="12">
        <v>21</v>
      </c>
      <c r="D21" s="17">
        <v>915144</v>
      </c>
      <c r="E21" s="17"/>
      <c r="F21" s="17">
        <v>-5287</v>
      </c>
      <c r="G21" s="87"/>
      <c r="H21" s="17">
        <v>0</v>
      </c>
      <c r="I21" s="17"/>
      <c r="J21" s="17">
        <v>0</v>
      </c>
      <c r="K21" s="17"/>
      <c r="L21" s="17">
        <v>0</v>
      </c>
      <c r="M21" s="127"/>
      <c r="N21" s="16">
        <v>0</v>
      </c>
      <c r="O21" s="127"/>
      <c r="P21" s="17">
        <v>0</v>
      </c>
      <c r="Q21" s="16"/>
      <c r="R21" s="17">
        <v>909857</v>
      </c>
      <c r="S21" s="16"/>
      <c r="T21" s="16"/>
    </row>
    <row r="22" spans="1:20" hidden="1" x14ac:dyDescent="0.6">
      <c r="A22" s="4" t="s">
        <v>81</v>
      </c>
      <c r="B22" s="12"/>
      <c r="D22" s="17">
        <v>0</v>
      </c>
      <c r="E22" s="17"/>
      <c r="F22" s="17">
        <v>0</v>
      </c>
      <c r="G22" s="17"/>
      <c r="H22" s="17">
        <v>0</v>
      </c>
      <c r="I22" s="17"/>
      <c r="J22" s="17">
        <v>0</v>
      </c>
      <c r="K22" s="17"/>
      <c r="L22" s="17">
        <v>0</v>
      </c>
      <c r="M22" s="127"/>
      <c r="N22" s="17">
        <v>0</v>
      </c>
      <c r="O22" s="127"/>
      <c r="P22" s="17">
        <v>0</v>
      </c>
      <c r="Q22" s="17"/>
      <c r="R22" s="17">
        <v>0</v>
      </c>
      <c r="S22" s="53"/>
    </row>
    <row r="23" spans="1:20" x14ac:dyDescent="0.6">
      <c r="A23" s="4" t="s">
        <v>193</v>
      </c>
      <c r="B23" s="12"/>
      <c r="D23" s="17">
        <v>0</v>
      </c>
      <c r="E23" s="17"/>
      <c r="F23" s="17">
        <v>0</v>
      </c>
      <c r="G23" s="87"/>
      <c r="H23" s="17">
        <v>0</v>
      </c>
      <c r="I23" s="17"/>
      <c r="J23" s="17">
        <v>1520</v>
      </c>
      <c r="K23" s="17"/>
      <c r="L23" s="17">
        <v>0</v>
      </c>
      <c r="M23" s="127"/>
      <c r="N23" s="16">
        <v>0</v>
      </c>
      <c r="O23" s="127"/>
      <c r="P23" s="17">
        <v>0</v>
      </c>
      <c r="Q23" s="17"/>
      <c r="R23" s="17">
        <f>SUM(J23:P23)</f>
        <v>1520</v>
      </c>
      <c r="S23" s="16"/>
      <c r="T23" s="16"/>
    </row>
    <row r="24" spans="1:20" ht="21" thickBot="1" x14ac:dyDescent="0.65">
      <c r="A24" s="129" t="s">
        <v>206</v>
      </c>
      <c r="B24" s="12"/>
      <c r="D24" s="88">
        <f>SUM(D20:D23)</f>
        <v>2352976</v>
      </c>
      <c r="E24" s="17"/>
      <c r="F24" s="88">
        <f>SUM(F20:F23)</f>
        <v>-272294</v>
      </c>
      <c r="G24" s="17"/>
      <c r="H24" s="105">
        <f>SUM(H20:H23)</f>
        <v>0</v>
      </c>
      <c r="I24" s="17"/>
      <c r="J24" s="88">
        <f>SUM(J20:J23)</f>
        <v>-87941</v>
      </c>
      <c r="K24" s="17"/>
      <c r="L24" s="105">
        <f>SUM(L20:L23)</f>
        <v>0</v>
      </c>
      <c r="M24" s="127"/>
      <c r="N24" s="105">
        <f>SUM(N20:N23)</f>
        <v>0</v>
      </c>
      <c r="O24" s="127"/>
      <c r="P24" s="105">
        <f>SUM(P20:P23)</f>
        <v>0</v>
      </c>
      <c r="Q24" s="17"/>
      <c r="R24" s="88">
        <f>SUM(R20:R23)</f>
        <v>1992741</v>
      </c>
      <c r="S24" s="69"/>
    </row>
    <row r="25" spans="1:20" ht="20.5" thickTop="1" x14ac:dyDescent="0.6">
      <c r="D25" s="16"/>
      <c r="M25" s="139"/>
      <c r="O25" s="139"/>
    </row>
    <row r="26" spans="1:20" x14ac:dyDescent="0.6">
      <c r="A26" s="29" t="s">
        <v>192</v>
      </c>
    </row>
    <row r="27" spans="1:20" ht="7" customHeight="1" x14ac:dyDescent="0.6"/>
    <row r="28" spans="1:20" x14ac:dyDescent="0.6">
      <c r="F28" s="89"/>
      <c r="H28" s="72"/>
      <c r="L28" s="67"/>
    </row>
    <row r="29" spans="1:20" x14ac:dyDescent="0.6">
      <c r="B29" s="12" t="s">
        <v>182</v>
      </c>
      <c r="D29" s="72"/>
      <c r="F29" s="71"/>
      <c r="J29" s="67"/>
      <c r="N29" s="12" t="s">
        <v>183</v>
      </c>
    </row>
    <row r="30" spans="1:20" x14ac:dyDescent="0.6">
      <c r="B30" s="12" t="s">
        <v>181</v>
      </c>
      <c r="N30" s="12" t="s">
        <v>184</v>
      </c>
    </row>
    <row r="31" spans="1:20" x14ac:dyDescent="0.6">
      <c r="B31" s="194"/>
      <c r="N31" s="194"/>
    </row>
    <row r="32" spans="1:20" x14ac:dyDescent="0.6">
      <c r="A32" s="216" t="s">
        <v>215</v>
      </c>
      <c r="B32" s="214"/>
      <c r="C32" s="214"/>
      <c r="D32" s="214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4"/>
    </row>
    <row r="34" spans="4:8" x14ac:dyDescent="0.6">
      <c r="D34" s="67"/>
    </row>
    <row r="35" spans="4:8" x14ac:dyDescent="0.6">
      <c r="F35" s="16"/>
    </row>
    <row r="41" spans="4:8" ht="20.5" x14ac:dyDescent="0.65">
      <c r="D41" s="192"/>
      <c r="E41" s="139"/>
      <c r="F41" s="139"/>
      <c r="G41" s="139"/>
      <c r="H41" s="192"/>
    </row>
    <row r="74" spans="12:12" x14ac:dyDescent="0.6">
      <c r="L74" s="2">
        <v>88888</v>
      </c>
    </row>
  </sheetData>
  <mergeCells count="9">
    <mergeCell ref="L8:P8"/>
    <mergeCell ref="H10:J10"/>
    <mergeCell ref="A32:R32"/>
    <mergeCell ref="P1:R1"/>
    <mergeCell ref="A2:R2"/>
    <mergeCell ref="A3:R3"/>
    <mergeCell ref="A4:R4"/>
    <mergeCell ref="D6:R6"/>
    <mergeCell ref="D7:R7"/>
  </mergeCells>
  <pageMargins left="0.62" right="0.27" top="0.3" bottom="0.26" header="0.31496062992125984" footer="0.19"/>
  <pageSetup paperSize="9" scale="84" fitToHeight="0" orientation="landscape" r:id="rId1"/>
  <colBreaks count="1" manualBreakCount="1">
    <brk id="18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02D7B-5838-4DEC-ABD4-111B69672D57}">
  <sheetPr>
    <tabColor rgb="FF92D050"/>
    <pageSetUpPr fitToPage="1"/>
  </sheetPr>
  <dimension ref="A1:N41"/>
  <sheetViews>
    <sheetView view="pageBreakPreview" topLeftCell="A31" zoomScale="90" zoomScaleNormal="100" zoomScaleSheetLayoutView="90" workbookViewId="0">
      <selection activeCell="B52" sqref="B52"/>
    </sheetView>
  </sheetViews>
  <sheetFormatPr defaultRowHeight="20" x14ac:dyDescent="0.6"/>
  <cols>
    <col min="1" max="1" width="2.58203125" customWidth="1"/>
    <col min="2" max="2" width="39.08203125" style="4" customWidth="1"/>
    <col min="3" max="3" width="7.6640625" style="2" hidden="1" customWidth="1"/>
    <col min="4" max="4" width="1" style="2" customWidth="1"/>
    <col min="5" max="5" width="12.6640625" style="2" customWidth="1"/>
    <col min="6" max="6" width="1" style="2" customWidth="1"/>
    <col min="7" max="7" width="12.6640625" style="2" customWidth="1"/>
    <col min="8" max="8" width="1" style="2" customWidth="1"/>
    <col min="9" max="9" width="12.6640625" style="43" customWidth="1"/>
    <col min="10" max="10" width="1" style="2" customWidth="1"/>
    <col min="11" max="11" width="12.6640625" style="2" customWidth="1"/>
  </cols>
  <sheetData>
    <row r="1" spans="1:11" x14ac:dyDescent="0.6">
      <c r="I1" s="214" t="s">
        <v>191</v>
      </c>
      <c r="J1" s="214"/>
      <c r="K1" s="214"/>
    </row>
    <row r="2" spans="1:11" ht="20.5" x14ac:dyDescent="0.65">
      <c r="B2" s="208" t="s">
        <v>0</v>
      </c>
      <c r="C2" s="208"/>
      <c r="D2" s="208"/>
      <c r="E2" s="208"/>
      <c r="F2" s="208"/>
      <c r="G2" s="208"/>
      <c r="H2" s="208"/>
      <c r="I2" s="208"/>
      <c r="J2" s="208"/>
      <c r="K2" s="208"/>
    </row>
    <row r="3" spans="1:11" ht="20.5" x14ac:dyDescent="0.3">
      <c r="B3" s="218" t="s">
        <v>185</v>
      </c>
      <c r="C3" s="218"/>
      <c r="D3" s="218"/>
      <c r="E3" s="218"/>
      <c r="F3" s="218"/>
      <c r="G3" s="218"/>
      <c r="H3" s="218"/>
      <c r="I3" s="218"/>
      <c r="J3" s="218"/>
      <c r="K3" s="218"/>
    </row>
    <row r="4" spans="1:11" ht="20.5" x14ac:dyDescent="0.65">
      <c r="B4" s="217" t="s">
        <v>207</v>
      </c>
      <c r="C4" s="217"/>
      <c r="D4" s="217"/>
      <c r="E4" s="217"/>
      <c r="F4" s="217"/>
      <c r="G4" s="217"/>
      <c r="H4" s="217"/>
      <c r="I4" s="217"/>
      <c r="J4" s="217"/>
      <c r="K4" s="217"/>
    </row>
    <row r="5" spans="1:11" ht="20.5" x14ac:dyDescent="0.65">
      <c r="B5" s="195"/>
      <c r="C5" s="195"/>
      <c r="D5" s="195"/>
      <c r="E5" s="195"/>
      <c r="F5" s="195"/>
      <c r="G5" s="195"/>
      <c r="H5" s="195"/>
      <c r="I5" s="195"/>
      <c r="J5" s="195"/>
      <c r="K5" s="195"/>
    </row>
    <row r="6" spans="1:11" ht="20.5" x14ac:dyDescent="0.65">
      <c r="E6" s="209" t="s">
        <v>2</v>
      </c>
      <c r="F6" s="209"/>
      <c r="G6" s="209"/>
      <c r="H6" s="209"/>
      <c r="I6" s="209"/>
      <c r="J6" s="209"/>
      <c r="K6" s="209"/>
    </row>
    <row r="7" spans="1:11" ht="20.5" x14ac:dyDescent="0.65">
      <c r="B7" s="1"/>
      <c r="E7" s="211" t="s">
        <v>3</v>
      </c>
      <c r="F7" s="211"/>
      <c r="G7" s="211"/>
      <c r="I7" s="209" t="s">
        <v>4</v>
      </c>
      <c r="J7" s="209"/>
      <c r="K7" s="209"/>
    </row>
    <row r="8" spans="1:11" ht="20.5" x14ac:dyDescent="0.65">
      <c r="C8" s="193" t="s">
        <v>5</v>
      </c>
      <c r="D8" s="3"/>
      <c r="E8" s="6">
        <v>2565</v>
      </c>
      <c r="F8" s="7"/>
      <c r="G8" s="6">
        <v>2564</v>
      </c>
      <c r="H8" s="3"/>
      <c r="I8" s="8">
        <v>2565</v>
      </c>
      <c r="J8" s="3"/>
      <c r="K8" s="6">
        <v>2564</v>
      </c>
    </row>
    <row r="9" spans="1:11" ht="20.5" x14ac:dyDescent="0.65">
      <c r="A9" s="11" t="s">
        <v>90</v>
      </c>
      <c r="C9" s="194"/>
      <c r="D9" s="194"/>
      <c r="E9" s="90"/>
      <c r="F9" s="90"/>
      <c r="G9" s="90"/>
      <c r="H9" s="194"/>
      <c r="I9" s="91"/>
      <c r="J9" s="90"/>
      <c r="K9" s="90"/>
    </row>
    <row r="10" spans="1:11" x14ac:dyDescent="0.6">
      <c r="B10" s="4" t="s">
        <v>91</v>
      </c>
      <c r="C10" s="194"/>
      <c r="D10" s="194"/>
      <c r="E10" s="132">
        <v>81870</v>
      </c>
      <c r="F10" s="132"/>
      <c r="G10" s="132">
        <v>54338</v>
      </c>
      <c r="H10" s="133"/>
      <c r="I10" s="132">
        <v>64430</v>
      </c>
      <c r="J10" s="132"/>
      <c r="K10" s="132">
        <v>46110</v>
      </c>
    </row>
    <row r="11" spans="1:11" ht="20.5" x14ac:dyDescent="0.65">
      <c r="A11" s="11" t="s">
        <v>94</v>
      </c>
      <c r="C11" s="194"/>
      <c r="D11" s="194"/>
      <c r="E11" s="132"/>
      <c r="F11" s="132"/>
      <c r="G11" s="132"/>
      <c r="H11" s="133"/>
      <c r="I11" s="132"/>
      <c r="J11" s="132"/>
      <c r="K11" s="132"/>
    </row>
    <row r="12" spans="1:11" x14ac:dyDescent="0.6">
      <c r="B12" s="4" t="s">
        <v>92</v>
      </c>
      <c r="C12" s="194"/>
      <c r="D12" s="194"/>
      <c r="E12" s="132">
        <v>794</v>
      </c>
      <c r="F12" s="132"/>
      <c r="G12" s="132">
        <v>385</v>
      </c>
      <c r="H12" s="133"/>
      <c r="I12" s="134">
        <v>7246</v>
      </c>
      <c r="J12" s="132"/>
      <c r="K12" s="134">
        <v>1962</v>
      </c>
    </row>
    <row r="13" spans="1:11" x14ac:dyDescent="0.6">
      <c r="B13" s="4" t="s">
        <v>200</v>
      </c>
      <c r="C13" s="194"/>
      <c r="D13" s="194"/>
      <c r="E13" s="132">
        <v>409</v>
      </c>
      <c r="F13" s="132"/>
      <c r="G13" s="127">
        <v>8734</v>
      </c>
      <c r="H13" s="133"/>
      <c r="I13" s="134">
        <v>0</v>
      </c>
      <c r="J13" s="132"/>
      <c r="K13" s="127">
        <v>8754</v>
      </c>
    </row>
    <row r="14" spans="1:11" x14ac:dyDescent="0.6">
      <c r="B14" s="4" t="s">
        <v>199</v>
      </c>
      <c r="C14" s="194"/>
      <c r="D14" s="194"/>
      <c r="E14" s="132">
        <v>0</v>
      </c>
      <c r="F14" s="132"/>
      <c r="G14" s="127">
        <v>0</v>
      </c>
      <c r="H14" s="133"/>
      <c r="I14" s="134">
        <v>0</v>
      </c>
      <c r="J14" s="132"/>
      <c r="K14" s="127">
        <v>0</v>
      </c>
    </row>
    <row r="15" spans="1:11" x14ac:dyDescent="0.6">
      <c r="B15" s="4" t="s">
        <v>94</v>
      </c>
      <c r="C15" s="194"/>
      <c r="D15" s="194"/>
      <c r="E15" s="132">
        <v>11041</v>
      </c>
      <c r="F15" s="132"/>
      <c r="G15" s="132">
        <v>5082</v>
      </c>
      <c r="H15" s="133"/>
      <c r="I15" s="132">
        <v>7824</v>
      </c>
      <c r="J15" s="135"/>
      <c r="K15" s="136">
        <v>618</v>
      </c>
    </row>
    <row r="16" spans="1:11" ht="20.5" x14ac:dyDescent="0.65">
      <c r="A16" s="11" t="s">
        <v>95</v>
      </c>
      <c r="C16" s="194"/>
      <c r="D16" s="194"/>
      <c r="E16" s="24">
        <f>SUM(E10:E15)</f>
        <v>94114</v>
      </c>
      <c r="F16" s="134"/>
      <c r="G16" s="24">
        <f>SUM(G10:G15)</f>
        <v>68539</v>
      </c>
      <c r="H16" s="137"/>
      <c r="I16" s="24">
        <f>SUM(I10:I15)</f>
        <v>79500</v>
      </c>
      <c r="J16" s="134"/>
      <c r="K16" s="24">
        <f>SUM(K10:K15)</f>
        <v>57444</v>
      </c>
    </row>
    <row r="17" spans="1:14" x14ac:dyDescent="0.6">
      <c r="C17" s="194"/>
      <c r="D17" s="194"/>
      <c r="E17" s="17"/>
      <c r="F17" s="17"/>
      <c r="G17" s="17"/>
      <c r="H17" s="194"/>
      <c r="I17" s="17"/>
      <c r="J17" s="17"/>
      <c r="K17" s="17"/>
    </row>
    <row r="18" spans="1:14" ht="20.5" x14ac:dyDescent="0.65">
      <c r="A18" s="11" t="s">
        <v>96</v>
      </c>
      <c r="C18" s="194"/>
      <c r="D18" s="194"/>
      <c r="E18" s="17"/>
      <c r="F18" s="17"/>
      <c r="G18" s="17"/>
      <c r="H18" s="194"/>
      <c r="I18" s="17"/>
      <c r="J18" s="17"/>
      <c r="K18" s="17"/>
    </row>
    <row r="19" spans="1:14" x14ac:dyDescent="0.6">
      <c r="B19" s="4" t="s">
        <v>97</v>
      </c>
      <c r="C19" s="194"/>
      <c r="D19" s="194"/>
      <c r="E19" s="92">
        <v>62475</v>
      </c>
      <c r="F19" s="92"/>
      <c r="G19" s="92">
        <v>46304</v>
      </c>
      <c r="H19" s="194"/>
      <c r="I19" s="93">
        <v>54064</v>
      </c>
      <c r="J19" s="92"/>
      <c r="K19" s="92">
        <v>41455</v>
      </c>
      <c r="N19" s="199"/>
    </row>
    <row r="20" spans="1:14" x14ac:dyDescent="0.6">
      <c r="B20" s="4" t="s">
        <v>98</v>
      </c>
      <c r="C20" s="194"/>
      <c r="D20" s="194"/>
      <c r="E20" s="92">
        <v>192</v>
      </c>
      <c r="F20" s="92"/>
      <c r="G20" s="127">
        <v>0</v>
      </c>
      <c r="H20" s="127"/>
      <c r="I20" s="127">
        <v>0</v>
      </c>
      <c r="J20" s="127"/>
      <c r="K20" s="127">
        <v>0</v>
      </c>
    </row>
    <row r="21" spans="1:14" x14ac:dyDescent="0.6">
      <c r="B21" s="4" t="s">
        <v>99</v>
      </c>
      <c r="C21" s="194"/>
      <c r="D21" s="194"/>
      <c r="E21" s="92">
        <v>20913</v>
      </c>
      <c r="F21" s="92"/>
      <c r="G21" s="92">
        <v>14728</v>
      </c>
      <c r="H21" s="194"/>
      <c r="I21" s="93">
        <v>17044</v>
      </c>
      <c r="J21" s="92"/>
      <c r="K21" s="92">
        <v>12362</v>
      </c>
      <c r="N21" s="199"/>
    </row>
    <row r="22" spans="1:14" x14ac:dyDescent="0.6">
      <c r="B22" s="4" t="s">
        <v>100</v>
      </c>
      <c r="C22" s="194"/>
      <c r="D22" s="194"/>
      <c r="E22" s="201">
        <v>673</v>
      </c>
      <c r="F22" s="127"/>
      <c r="G22" s="127">
        <v>0</v>
      </c>
      <c r="H22" s="127"/>
      <c r="I22" s="127">
        <v>673</v>
      </c>
      <c r="J22" s="127"/>
      <c r="K22" s="127">
        <v>0</v>
      </c>
    </row>
    <row r="23" spans="1:14" x14ac:dyDescent="0.6">
      <c r="B23" s="94" t="s">
        <v>101</v>
      </c>
      <c r="C23" s="194"/>
      <c r="D23" s="194"/>
      <c r="E23" s="95">
        <v>1626</v>
      </c>
      <c r="F23" s="92"/>
      <c r="G23" s="17">
        <v>1759</v>
      </c>
      <c r="H23" s="188"/>
      <c r="I23" s="96">
        <v>980</v>
      </c>
      <c r="J23" s="92"/>
      <c r="K23" s="92">
        <v>1134</v>
      </c>
    </row>
    <row r="24" spans="1:14" ht="20.5" x14ac:dyDescent="0.65">
      <c r="A24" s="11" t="s">
        <v>102</v>
      </c>
      <c r="C24" s="194"/>
      <c r="D24" s="194"/>
      <c r="E24" s="202">
        <f>SUM(E19:E23)</f>
        <v>85879</v>
      </c>
      <c r="F24" s="17"/>
      <c r="G24" s="22">
        <f>SUM(G19:G23)</f>
        <v>62791</v>
      </c>
      <c r="H24" s="127">
        <v>0</v>
      </c>
      <c r="I24" s="22">
        <f>SUM(I19:I23)</f>
        <v>72761</v>
      </c>
      <c r="J24" s="17"/>
      <c r="K24" s="22">
        <f>SUM(K19:K23)</f>
        <v>54951</v>
      </c>
      <c r="N24" s="200"/>
    </row>
    <row r="25" spans="1:14" ht="20.5" x14ac:dyDescent="0.65">
      <c r="B25" s="11"/>
      <c r="C25" s="194"/>
      <c r="D25" s="194"/>
      <c r="E25" s="97"/>
      <c r="F25" s="97"/>
      <c r="G25" s="97"/>
      <c r="H25" s="104"/>
      <c r="I25" s="97"/>
      <c r="J25" s="17"/>
      <c r="K25" s="17"/>
    </row>
    <row r="26" spans="1:14" ht="20.5" x14ac:dyDescent="0.65">
      <c r="A26" s="11" t="s">
        <v>103</v>
      </c>
      <c r="C26" s="194"/>
      <c r="D26" s="194"/>
      <c r="E26" s="92">
        <v>17721</v>
      </c>
      <c r="F26" s="92"/>
      <c r="G26" s="92">
        <v>15684</v>
      </c>
      <c r="H26" s="194"/>
      <c r="I26" s="33">
        <v>0</v>
      </c>
      <c r="J26" s="17"/>
      <c r="K26" s="33">
        <v>0</v>
      </c>
      <c r="N26" s="199"/>
    </row>
    <row r="27" spans="1:14" x14ac:dyDescent="0.6">
      <c r="B27" s="4" t="s">
        <v>104</v>
      </c>
      <c r="C27" s="194"/>
      <c r="D27" s="194"/>
      <c r="E27" s="203">
        <f>E16-E24+E26</f>
        <v>25956</v>
      </c>
      <c r="F27" s="17"/>
      <c r="G27" s="63">
        <f>G16-G24+G26</f>
        <v>21432</v>
      </c>
      <c r="H27" s="92"/>
      <c r="I27" s="63">
        <f>I16-I24+I26</f>
        <v>6739</v>
      </c>
      <c r="J27" s="92"/>
      <c r="K27" s="63">
        <f>K16-K24+K26</f>
        <v>2493</v>
      </c>
      <c r="N27" s="200"/>
    </row>
    <row r="28" spans="1:14" x14ac:dyDescent="0.6">
      <c r="B28" s="4" t="s">
        <v>105</v>
      </c>
      <c r="C28" s="194"/>
      <c r="D28" s="194"/>
      <c r="E28" s="204">
        <v>-374</v>
      </c>
      <c r="F28" s="97"/>
      <c r="G28" s="99">
        <v>-1336</v>
      </c>
      <c r="H28" s="194"/>
      <c r="I28" s="33">
        <v>0</v>
      </c>
      <c r="J28" s="17"/>
      <c r="K28" s="33">
        <v>0</v>
      </c>
    </row>
    <row r="29" spans="1:14" ht="21" thickBot="1" x14ac:dyDescent="0.7">
      <c r="A29" s="11" t="s">
        <v>106</v>
      </c>
      <c r="C29" s="194"/>
      <c r="D29" s="194"/>
      <c r="E29" s="205">
        <f>SUM(E27:E28)</f>
        <v>25582</v>
      </c>
      <c r="F29" s="100"/>
      <c r="G29" s="105">
        <f>SUM(G27:G28)</f>
        <v>20096</v>
      </c>
      <c r="H29" s="98"/>
      <c r="I29" s="105">
        <f>SUM(I27:I28)</f>
        <v>6739</v>
      </c>
      <c r="J29" s="16"/>
      <c r="K29" s="105">
        <f>SUM(K27:K28)</f>
        <v>2493</v>
      </c>
      <c r="N29" s="200"/>
    </row>
    <row r="30" spans="1:14" ht="21" thickTop="1" x14ac:dyDescent="0.65">
      <c r="B30" s="11"/>
      <c r="C30" s="194"/>
      <c r="D30" s="194"/>
      <c r="E30" s="100"/>
      <c r="F30" s="100"/>
      <c r="G30" s="100"/>
      <c r="H30" s="98"/>
      <c r="I30" s="100"/>
      <c r="J30" s="16"/>
      <c r="K30" s="101"/>
    </row>
    <row r="31" spans="1:14" ht="20.5" x14ac:dyDescent="0.65">
      <c r="A31" s="11" t="s">
        <v>107</v>
      </c>
      <c r="C31" s="194"/>
      <c r="D31" s="194"/>
      <c r="H31" s="194"/>
      <c r="I31" s="2"/>
      <c r="J31" s="194"/>
    </row>
    <row r="32" spans="1:14" x14ac:dyDescent="0.6">
      <c r="B32" s="4" t="s">
        <v>108</v>
      </c>
      <c r="C32" s="194"/>
      <c r="D32" s="194"/>
      <c r="E32" s="17">
        <v>25693</v>
      </c>
      <c r="F32" s="102"/>
      <c r="G32" s="77">
        <v>20096</v>
      </c>
      <c r="H32" s="103"/>
      <c r="I32" s="17">
        <v>6739</v>
      </c>
      <c r="J32" s="104"/>
      <c r="K32" s="77">
        <v>2493</v>
      </c>
      <c r="N32" s="200"/>
    </row>
    <row r="33" spans="2:14" x14ac:dyDescent="0.6">
      <c r="B33" s="4" t="s">
        <v>109</v>
      </c>
      <c r="C33" s="194"/>
      <c r="D33" s="194"/>
      <c r="E33" s="17">
        <v>-111</v>
      </c>
      <c r="F33" s="17"/>
      <c r="G33" s="17">
        <v>0</v>
      </c>
      <c r="H33" s="104"/>
      <c r="I33" s="17">
        <v>0</v>
      </c>
      <c r="J33" s="17"/>
      <c r="K33" s="17">
        <v>0</v>
      </c>
    </row>
    <row r="34" spans="2:14" ht="20.5" thickBot="1" x14ac:dyDescent="0.65">
      <c r="C34" s="194"/>
      <c r="D34" s="194"/>
      <c r="E34" s="105">
        <f>SUM(E32:E33)</f>
        <v>25582</v>
      </c>
      <c r="F34" s="17"/>
      <c r="G34" s="105">
        <f>SUM(G32:G33)</f>
        <v>20096</v>
      </c>
      <c r="H34" s="103"/>
      <c r="I34" s="105">
        <f>SUM(I32:I33)</f>
        <v>6739</v>
      </c>
      <c r="J34" s="104"/>
      <c r="K34" s="105">
        <f>SUM(K32:K33)</f>
        <v>2493</v>
      </c>
    </row>
    <row r="35" spans="2:14" ht="21" thickTop="1" x14ac:dyDescent="0.65">
      <c r="B35" s="11"/>
      <c r="C35" s="194"/>
      <c r="D35" s="194"/>
      <c r="E35" s="106"/>
      <c r="F35" s="106"/>
      <c r="G35" s="106"/>
      <c r="H35" s="194"/>
      <c r="I35" s="106"/>
      <c r="J35" s="107"/>
      <c r="K35" s="106"/>
    </row>
    <row r="36" spans="2:14" x14ac:dyDescent="0.6">
      <c r="B36" s="29" t="s">
        <v>192</v>
      </c>
      <c r="C36" s="194"/>
      <c r="D36" s="194"/>
      <c r="E36" s="106"/>
      <c r="F36" s="106"/>
      <c r="G36" s="106"/>
      <c r="H36" s="194"/>
      <c r="I36" s="106"/>
      <c r="J36" s="107"/>
      <c r="K36" s="106"/>
    </row>
    <row r="37" spans="2:14" x14ac:dyDescent="0.6">
      <c r="B37" s="29"/>
      <c r="C37" s="197"/>
      <c r="D37" s="197"/>
      <c r="E37" s="106"/>
      <c r="F37" s="106"/>
      <c r="G37" s="106"/>
      <c r="H37" s="197"/>
      <c r="I37" s="106"/>
      <c r="J37" s="107"/>
      <c r="K37" s="106"/>
    </row>
    <row r="38" spans="2:14" s="128" customFormat="1" x14ac:dyDescent="0.6">
      <c r="B38" s="194" t="s">
        <v>182</v>
      </c>
      <c r="D38" s="194"/>
      <c r="E38" s="194"/>
      <c r="G38" s="194"/>
      <c r="H38" s="194" t="s">
        <v>183</v>
      </c>
      <c r="I38" s="194"/>
      <c r="J38" s="194"/>
      <c r="K38" s="194"/>
      <c r="L38" s="194"/>
      <c r="M38" s="194"/>
      <c r="N38" s="194"/>
    </row>
    <row r="39" spans="2:14" s="128" customFormat="1" x14ac:dyDescent="0.6">
      <c r="B39" s="194" t="s">
        <v>181</v>
      </c>
      <c r="D39" s="194"/>
      <c r="E39" s="194"/>
      <c r="G39" s="194"/>
      <c r="H39" s="194" t="s">
        <v>184</v>
      </c>
      <c r="I39" s="194"/>
      <c r="J39" s="194"/>
      <c r="K39" s="194"/>
      <c r="L39" s="194"/>
      <c r="M39" s="194"/>
      <c r="N39" s="194"/>
    </row>
    <row r="40" spans="2:14" s="128" customFormat="1" x14ac:dyDescent="0.6">
      <c r="B40" s="194"/>
      <c r="D40" s="194"/>
      <c r="E40" s="194"/>
      <c r="G40" s="194"/>
      <c r="H40" s="194"/>
      <c r="I40" s="194"/>
      <c r="J40" s="194"/>
      <c r="K40" s="194"/>
      <c r="L40" s="194"/>
      <c r="M40" s="194"/>
      <c r="N40" s="194"/>
    </row>
    <row r="41" spans="2:14" x14ac:dyDescent="0.6">
      <c r="B41" s="216" t="s">
        <v>216</v>
      </c>
      <c r="C41" s="214"/>
      <c r="D41" s="214"/>
      <c r="E41" s="214"/>
      <c r="F41" s="214"/>
      <c r="G41" s="214"/>
      <c r="H41" s="214"/>
      <c r="I41" s="214"/>
      <c r="J41" s="214"/>
      <c r="K41" s="214"/>
    </row>
  </sheetData>
  <mergeCells count="8">
    <mergeCell ref="B41:K41"/>
    <mergeCell ref="I1:K1"/>
    <mergeCell ref="B2:K2"/>
    <mergeCell ref="B3:K3"/>
    <mergeCell ref="B4:K4"/>
    <mergeCell ref="E6:K6"/>
    <mergeCell ref="E7:G7"/>
    <mergeCell ref="I7:K7"/>
  </mergeCells>
  <pageMargins left="0.7" right="0.7" top="0.75" bottom="0.75" header="0.3" footer="0.3"/>
  <pageSetup paperSize="9" scale="8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2D907-62D4-43AF-A109-EC0BEC38C7F6}">
  <sheetPr>
    <tabColor rgb="FF92D050"/>
    <pageSetUpPr fitToPage="1"/>
  </sheetPr>
  <dimension ref="A1:M43"/>
  <sheetViews>
    <sheetView view="pageBreakPreview" topLeftCell="A7" zoomScale="90" zoomScaleNormal="100" zoomScaleSheetLayoutView="90" workbookViewId="0">
      <selection activeCell="D45" sqref="D45"/>
    </sheetView>
  </sheetViews>
  <sheetFormatPr defaultRowHeight="20" x14ac:dyDescent="0.6"/>
  <cols>
    <col min="1" max="1" width="46" style="4" customWidth="1"/>
    <col min="2" max="2" width="7.6640625" style="2" hidden="1" customWidth="1"/>
    <col min="3" max="3" width="1" style="2" customWidth="1"/>
    <col min="4" max="4" width="12.6640625" style="2" customWidth="1"/>
    <col min="5" max="5" width="1" style="2" customWidth="1"/>
    <col min="6" max="6" width="12.6640625" style="2" customWidth="1"/>
    <col min="7" max="7" width="1" style="2" customWidth="1"/>
    <col min="8" max="8" width="12.6640625" style="43" customWidth="1"/>
    <col min="9" max="9" width="1" style="2" customWidth="1"/>
    <col min="10" max="10" width="12.6640625" style="2" customWidth="1"/>
  </cols>
  <sheetData>
    <row r="1" spans="1:10" x14ac:dyDescent="0.6">
      <c r="H1" s="213" t="s">
        <v>191</v>
      </c>
      <c r="I1" s="213"/>
      <c r="J1" s="213"/>
    </row>
    <row r="2" spans="1:10" ht="20.5" x14ac:dyDescent="0.65">
      <c r="A2" s="208" t="s">
        <v>0</v>
      </c>
      <c r="B2" s="208"/>
      <c r="C2" s="208"/>
      <c r="D2" s="208"/>
      <c r="E2" s="208"/>
      <c r="F2" s="208"/>
      <c r="G2" s="208"/>
      <c r="H2" s="208"/>
      <c r="I2" s="208"/>
      <c r="J2" s="208"/>
    </row>
    <row r="3" spans="1:10" ht="20.5" x14ac:dyDescent="0.3">
      <c r="A3" s="218" t="s">
        <v>89</v>
      </c>
      <c r="B3" s="218"/>
      <c r="C3" s="218"/>
      <c r="D3" s="218"/>
      <c r="E3" s="218"/>
      <c r="F3" s="218"/>
      <c r="G3" s="218"/>
      <c r="H3" s="218"/>
      <c r="I3" s="218"/>
      <c r="J3" s="218"/>
    </row>
    <row r="4" spans="1:10" ht="20.5" x14ac:dyDescent="0.65">
      <c r="A4" s="217" t="s">
        <v>207</v>
      </c>
      <c r="B4" s="217"/>
      <c r="C4" s="217"/>
      <c r="D4" s="217"/>
      <c r="E4" s="217"/>
      <c r="F4" s="217"/>
      <c r="G4" s="217"/>
      <c r="H4" s="217"/>
      <c r="I4" s="217"/>
      <c r="J4" s="217"/>
    </row>
    <row r="5" spans="1:10" ht="20.5" x14ac:dyDescent="0.65">
      <c r="A5" s="195"/>
      <c r="B5" s="195"/>
      <c r="C5" s="195"/>
      <c r="D5" s="195"/>
      <c r="E5" s="195"/>
      <c r="F5" s="195"/>
      <c r="G5" s="195"/>
      <c r="H5" s="195"/>
      <c r="I5" s="195"/>
      <c r="J5" s="195"/>
    </row>
    <row r="6" spans="1:10" ht="20.5" x14ac:dyDescent="0.65">
      <c r="A6" s="195"/>
      <c r="B6" s="195"/>
      <c r="C6" s="195"/>
      <c r="D6" s="209" t="s">
        <v>2</v>
      </c>
      <c r="E6" s="209"/>
      <c r="F6" s="209"/>
      <c r="G6" s="209"/>
      <c r="H6" s="209"/>
      <c r="I6" s="209"/>
      <c r="J6" s="209"/>
    </row>
    <row r="7" spans="1:10" ht="20.5" x14ac:dyDescent="0.65">
      <c r="A7" s="195"/>
      <c r="B7" s="195"/>
      <c r="C7" s="195"/>
      <c r="D7" s="211" t="s">
        <v>3</v>
      </c>
      <c r="E7" s="211"/>
      <c r="F7" s="211"/>
      <c r="H7" s="209" t="s">
        <v>4</v>
      </c>
      <c r="I7" s="209"/>
      <c r="J7" s="209"/>
    </row>
    <row r="8" spans="1:10" ht="20.5" x14ac:dyDescent="0.65">
      <c r="A8" s="195"/>
      <c r="B8" s="138" t="s">
        <v>188</v>
      </c>
      <c r="C8" s="195"/>
      <c r="D8" s="6">
        <v>2565</v>
      </c>
      <c r="E8" s="7"/>
      <c r="F8" s="6">
        <v>2564</v>
      </c>
      <c r="G8" s="3"/>
      <c r="H8" s="8">
        <v>2565</v>
      </c>
      <c r="I8" s="3"/>
      <c r="J8" s="6">
        <v>2564</v>
      </c>
    </row>
    <row r="9" spans="1:10" ht="20.5" x14ac:dyDescent="0.65">
      <c r="A9" s="195"/>
      <c r="B9" s="195"/>
      <c r="C9" s="195"/>
      <c r="D9" s="125"/>
      <c r="E9" s="7"/>
      <c r="F9" s="125"/>
      <c r="G9" s="3"/>
      <c r="H9" s="126"/>
      <c r="I9" s="3"/>
      <c r="J9" s="125"/>
    </row>
    <row r="10" spans="1:10" ht="20.5" thickBot="1" x14ac:dyDescent="0.65">
      <c r="A10" s="108" t="s">
        <v>106</v>
      </c>
      <c r="B10" s="194"/>
      <c r="C10" s="194"/>
      <c r="D10" s="25">
        <v>25582</v>
      </c>
      <c r="E10" s="17"/>
      <c r="F10" s="25">
        <v>20096</v>
      </c>
      <c r="G10" s="194"/>
      <c r="H10" s="25">
        <v>6739</v>
      </c>
      <c r="I10" s="17"/>
      <c r="J10" s="25">
        <v>2493</v>
      </c>
    </row>
    <row r="11" spans="1:10" ht="20.5" thickTop="1" x14ac:dyDescent="0.6">
      <c r="A11" s="108"/>
      <c r="B11" s="194"/>
      <c r="C11" s="194"/>
      <c r="D11" s="17"/>
      <c r="E11" s="92"/>
      <c r="F11" s="92"/>
      <c r="G11" s="194"/>
      <c r="H11" s="17"/>
      <c r="I11" s="109"/>
      <c r="J11" s="109"/>
    </row>
    <row r="12" spans="1:10" ht="20.5" x14ac:dyDescent="0.65">
      <c r="A12" s="11" t="s">
        <v>110</v>
      </c>
      <c r="B12" s="194"/>
      <c r="C12" s="194"/>
      <c r="G12" s="194"/>
      <c r="H12" s="2"/>
    </row>
    <row r="13" spans="1:10" x14ac:dyDescent="0.6">
      <c r="A13" s="108" t="s">
        <v>111</v>
      </c>
      <c r="B13" s="194"/>
      <c r="C13" s="194"/>
      <c r="D13" s="17">
        <v>0</v>
      </c>
      <c r="E13" s="92"/>
      <c r="F13" s="17">
        <v>0</v>
      </c>
      <c r="G13" s="194"/>
      <c r="H13" s="17">
        <v>0</v>
      </c>
      <c r="I13" s="109"/>
      <c r="J13" s="109">
        <v>0</v>
      </c>
    </row>
    <row r="14" spans="1:10" x14ac:dyDescent="0.6">
      <c r="A14" s="108" t="s">
        <v>112</v>
      </c>
      <c r="B14" s="194">
        <v>17</v>
      </c>
      <c r="C14" s="194"/>
      <c r="D14" s="33">
        <v>0</v>
      </c>
      <c r="E14" s="17"/>
      <c r="F14" s="33">
        <v>0</v>
      </c>
      <c r="G14" s="194"/>
      <c r="H14" s="33">
        <v>0</v>
      </c>
      <c r="I14" s="17"/>
      <c r="J14" s="33">
        <v>0</v>
      </c>
    </row>
    <row r="15" spans="1:10" x14ac:dyDescent="0.6">
      <c r="A15" s="94" t="s">
        <v>113</v>
      </c>
      <c r="B15" s="194"/>
      <c r="C15" s="194"/>
      <c r="D15" s="22">
        <f>SUM(D13:D14)</f>
        <v>0</v>
      </c>
      <c r="E15" s="17"/>
      <c r="F15" s="22">
        <f>SUM(F13:F14)</f>
        <v>0</v>
      </c>
      <c r="G15" s="110"/>
      <c r="H15" s="22">
        <f>SUM(H13:H14)</f>
        <v>0</v>
      </c>
      <c r="I15" s="110"/>
      <c r="J15" s="22">
        <f>SUM(J13:J14)</f>
        <v>0</v>
      </c>
    </row>
    <row r="16" spans="1:10" ht="21" thickBot="1" x14ac:dyDescent="0.7">
      <c r="A16" s="11" t="s">
        <v>114</v>
      </c>
      <c r="B16" s="194"/>
      <c r="C16" s="194"/>
      <c r="D16" s="105">
        <f>+D15+D10</f>
        <v>25582</v>
      </c>
      <c r="E16" s="111"/>
      <c r="F16" s="105">
        <f>+F15+F10</f>
        <v>20096</v>
      </c>
      <c r="G16" s="194"/>
      <c r="H16" s="105">
        <f>+H15+H10</f>
        <v>6739</v>
      </c>
      <c r="I16" s="107"/>
      <c r="J16" s="105">
        <f>+J15+J10</f>
        <v>2493</v>
      </c>
    </row>
    <row r="17" spans="1:10" ht="21" thickTop="1" x14ac:dyDescent="0.65">
      <c r="A17" s="11"/>
      <c r="B17" s="194"/>
      <c r="C17" s="194"/>
      <c r="D17" s="17"/>
      <c r="E17" s="111"/>
      <c r="F17" s="17"/>
      <c r="G17" s="194"/>
      <c r="H17" s="17"/>
      <c r="I17" s="107"/>
      <c r="J17" s="17"/>
    </row>
    <row r="18" spans="1:10" ht="20.5" x14ac:dyDescent="0.65">
      <c r="A18" s="11" t="s">
        <v>115</v>
      </c>
      <c r="B18" s="194"/>
      <c r="C18" s="194"/>
      <c r="D18" s="71"/>
      <c r="E18" s="71"/>
      <c r="F18" s="71"/>
      <c r="G18" s="110"/>
      <c r="H18" s="112"/>
      <c r="I18" s="194"/>
    </row>
    <row r="19" spans="1:10" x14ac:dyDescent="0.6">
      <c r="A19" s="4" t="s">
        <v>108</v>
      </c>
      <c r="B19" s="194"/>
      <c r="C19" s="194"/>
      <c r="D19" s="17">
        <v>25693</v>
      </c>
      <c r="E19" s="17"/>
      <c r="F19" s="77">
        <v>20096</v>
      </c>
      <c r="G19" s="103"/>
      <c r="H19" s="17">
        <v>6739</v>
      </c>
      <c r="I19" s="104"/>
      <c r="J19" s="77">
        <v>2493</v>
      </c>
    </row>
    <row r="20" spans="1:10" x14ac:dyDescent="0.6">
      <c r="A20" s="4" t="s">
        <v>109</v>
      </c>
      <c r="B20" s="194"/>
      <c r="C20" s="194"/>
      <c r="D20" s="17">
        <v>-111</v>
      </c>
      <c r="E20" s="17"/>
      <c r="F20" s="17">
        <v>0</v>
      </c>
      <c r="G20" s="113"/>
      <c r="H20" s="17">
        <v>0</v>
      </c>
      <c r="I20" s="17"/>
      <c r="J20" s="33">
        <v>0</v>
      </c>
    </row>
    <row r="21" spans="1:10" ht="20.5" thickBot="1" x14ac:dyDescent="0.65">
      <c r="B21" s="194"/>
      <c r="C21" s="194"/>
      <c r="D21" s="105">
        <f>SUM(D19:D20)</f>
        <v>25582</v>
      </c>
      <c r="E21" s="17"/>
      <c r="F21" s="105">
        <f>SUM(F19:F20)</f>
        <v>20096</v>
      </c>
      <c r="G21" s="194"/>
      <c r="H21" s="105">
        <f>SUM(H19:H20)</f>
        <v>6739</v>
      </c>
      <c r="I21" s="194"/>
      <c r="J21" s="105">
        <f>SUM(J19:J20)</f>
        <v>2493</v>
      </c>
    </row>
    <row r="22" spans="1:10" ht="21" thickTop="1" x14ac:dyDescent="0.65">
      <c r="A22" s="11"/>
      <c r="B22" s="194"/>
      <c r="C22" s="194"/>
      <c r="D22" s="114"/>
      <c r="E22" s="114"/>
      <c r="F22" s="114"/>
      <c r="G22" s="194"/>
      <c r="H22" s="115"/>
      <c r="I22" s="114"/>
      <c r="J22" s="114"/>
    </row>
    <row r="23" spans="1:10" ht="20.5" x14ac:dyDescent="0.65">
      <c r="A23" s="116" t="s">
        <v>116</v>
      </c>
      <c r="D23" s="194"/>
      <c r="E23" s="194"/>
      <c r="F23" s="114"/>
      <c r="G23" s="114"/>
      <c r="H23" s="114"/>
      <c r="I23" s="194"/>
      <c r="J23" s="115"/>
    </row>
    <row r="24" spans="1:10" ht="20.5" thickBot="1" x14ac:dyDescent="0.65">
      <c r="A24" s="117" t="s">
        <v>117</v>
      </c>
      <c r="B24" s="194"/>
      <c r="C24" s="194"/>
      <c r="D24" s="118">
        <v>1.4E-2</v>
      </c>
      <c r="E24" s="119"/>
      <c r="F24" s="120">
        <v>1.4999999999999999E-2</v>
      </c>
      <c r="G24" s="121"/>
      <c r="H24" s="118">
        <v>3.0000000000000001E-3</v>
      </c>
      <c r="I24" s="119"/>
      <c r="J24" s="118">
        <v>2E-3</v>
      </c>
    </row>
    <row r="25" spans="1:10" ht="21" thickTop="1" thickBot="1" x14ac:dyDescent="0.65">
      <c r="A25" s="80" t="s">
        <v>118</v>
      </c>
      <c r="B25" s="194"/>
      <c r="D25" s="122">
        <v>1931625.35549</v>
      </c>
      <c r="E25" s="123"/>
      <c r="F25" s="122">
        <v>1354963</v>
      </c>
      <c r="H25" s="122">
        <v>1931625.35549</v>
      </c>
      <c r="J25" s="26">
        <v>1354963</v>
      </c>
    </row>
    <row r="26" spans="1:10" ht="20.5" thickTop="1" x14ac:dyDescent="0.6"/>
    <row r="27" spans="1:10" x14ac:dyDescent="0.6">
      <c r="A27" s="29" t="s">
        <v>192</v>
      </c>
    </row>
    <row r="28" spans="1:10" x14ac:dyDescent="0.6">
      <c r="A28" s="2"/>
    </row>
    <row r="29" spans="1:10" x14ac:dyDescent="0.6">
      <c r="A29" s="2"/>
    </row>
    <row r="30" spans="1:10" x14ac:dyDescent="0.6">
      <c r="A30" s="29"/>
    </row>
    <row r="31" spans="1:10" x14ac:dyDescent="0.6">
      <c r="A31" s="29"/>
    </row>
    <row r="32" spans="1:10" x14ac:dyDescent="0.6">
      <c r="A32" s="29"/>
    </row>
    <row r="33" spans="1:13" x14ac:dyDescent="0.6">
      <c r="A33" s="29"/>
    </row>
    <row r="34" spans="1:13" x14ac:dyDescent="0.6">
      <c r="A34" s="29"/>
    </row>
    <row r="35" spans="1:13" x14ac:dyDescent="0.6">
      <c r="A35" s="29"/>
    </row>
    <row r="36" spans="1:13" x14ac:dyDescent="0.6">
      <c r="A36" s="29"/>
    </row>
    <row r="37" spans="1:13" x14ac:dyDescent="0.6">
      <c r="A37" s="29"/>
    </row>
    <row r="38" spans="1:13" x14ac:dyDescent="0.6">
      <c r="A38" s="29"/>
    </row>
    <row r="39" spans="1:13" ht="21.75" customHeight="1" x14ac:dyDescent="0.6">
      <c r="A39" s="29"/>
    </row>
    <row r="40" spans="1:13" s="128" customFormat="1" x14ac:dyDescent="0.6">
      <c r="A40" s="194" t="s">
        <v>182</v>
      </c>
      <c r="C40" s="194"/>
      <c r="D40" s="194"/>
      <c r="F40" s="194"/>
      <c r="G40" s="194" t="s">
        <v>183</v>
      </c>
      <c r="H40" s="194"/>
      <c r="I40" s="194"/>
      <c r="J40" s="194"/>
      <c r="K40" s="194"/>
      <c r="L40" s="194"/>
      <c r="M40" s="194"/>
    </row>
    <row r="41" spans="1:13" s="128" customFormat="1" x14ac:dyDescent="0.6">
      <c r="A41" s="194" t="s">
        <v>181</v>
      </c>
      <c r="C41" s="194"/>
      <c r="D41" s="194"/>
      <c r="F41" s="194"/>
      <c r="G41" s="194" t="s">
        <v>184</v>
      </c>
      <c r="H41" s="194"/>
      <c r="I41" s="194"/>
      <c r="J41" s="194"/>
      <c r="K41" s="194"/>
      <c r="L41" s="194"/>
      <c r="M41" s="194"/>
    </row>
    <row r="42" spans="1:13" s="128" customFormat="1" x14ac:dyDescent="0.6">
      <c r="A42" s="194"/>
      <c r="C42" s="194"/>
      <c r="D42" s="194"/>
      <c r="F42" s="194"/>
      <c r="G42" s="194"/>
      <c r="H42" s="194"/>
      <c r="I42" s="194"/>
      <c r="J42" s="194"/>
      <c r="K42" s="194"/>
      <c r="L42" s="194"/>
      <c r="M42" s="194"/>
    </row>
    <row r="43" spans="1:13" x14ac:dyDescent="0.6">
      <c r="A43" s="216" t="s">
        <v>217</v>
      </c>
      <c r="B43" s="214"/>
      <c r="C43" s="214"/>
      <c r="D43" s="214"/>
      <c r="E43" s="214"/>
      <c r="F43" s="214"/>
      <c r="G43" s="214"/>
      <c r="H43" s="214"/>
      <c r="I43" s="214"/>
      <c r="J43" s="214"/>
    </row>
  </sheetData>
  <mergeCells count="8">
    <mergeCell ref="A43:J43"/>
    <mergeCell ref="H1:J1"/>
    <mergeCell ref="A2:J2"/>
    <mergeCell ref="A3:J3"/>
    <mergeCell ref="A4:J4"/>
    <mergeCell ref="D6:J6"/>
    <mergeCell ref="D7:F7"/>
    <mergeCell ref="H7:J7"/>
  </mergeCells>
  <pageMargins left="0.7" right="0.7" top="0.75" bottom="0.75" header="0.3" footer="0.3"/>
  <pageSetup paperSize="9" scale="8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01D5E-8406-4A8F-9BFA-944258D3D412}">
  <sheetPr>
    <tabColor rgb="FF92D050"/>
    <pageSetUpPr fitToPage="1"/>
  </sheetPr>
  <dimension ref="A1:N44"/>
  <sheetViews>
    <sheetView view="pageBreakPreview" topLeftCell="A31" zoomScale="90" zoomScaleNormal="130" zoomScaleSheetLayoutView="90" workbookViewId="0">
      <selection activeCell="B45" sqref="B45"/>
    </sheetView>
  </sheetViews>
  <sheetFormatPr defaultRowHeight="20" x14ac:dyDescent="0.6"/>
  <cols>
    <col min="1" max="1" width="2.58203125" customWidth="1"/>
    <col min="2" max="2" width="39.08203125" style="4" customWidth="1"/>
    <col min="3" max="3" width="7.6640625" style="2" customWidth="1"/>
    <col min="4" max="4" width="1" style="2" customWidth="1"/>
    <col min="5" max="5" width="12.6640625" style="2" customWidth="1"/>
    <col min="6" max="6" width="1" style="2" customWidth="1"/>
    <col min="7" max="7" width="12.6640625" style="2" customWidth="1"/>
    <col min="8" max="8" width="1" style="2" customWidth="1"/>
    <col min="9" max="9" width="12.6640625" style="43" customWidth="1"/>
    <col min="10" max="10" width="1" style="2" customWidth="1"/>
    <col min="11" max="11" width="12.6640625" style="2" customWidth="1"/>
    <col min="12" max="12" width="10.33203125" bestFit="1" customWidth="1"/>
  </cols>
  <sheetData>
    <row r="1" spans="1:12" x14ac:dyDescent="0.6">
      <c r="I1" s="214" t="s">
        <v>191</v>
      </c>
      <c r="J1" s="214"/>
      <c r="K1" s="214"/>
    </row>
    <row r="2" spans="1:12" ht="20.5" x14ac:dyDescent="0.65">
      <c r="B2" s="208" t="s">
        <v>0</v>
      </c>
      <c r="C2" s="208"/>
      <c r="D2" s="208"/>
      <c r="E2" s="208"/>
      <c r="F2" s="208"/>
      <c r="G2" s="208"/>
      <c r="H2" s="208"/>
      <c r="I2" s="208"/>
      <c r="J2" s="208"/>
      <c r="K2" s="208"/>
    </row>
    <row r="3" spans="1:12" ht="20.5" x14ac:dyDescent="0.3">
      <c r="B3" s="218" t="s">
        <v>185</v>
      </c>
      <c r="C3" s="218"/>
      <c r="D3" s="218"/>
      <c r="E3" s="218"/>
      <c r="F3" s="218"/>
      <c r="G3" s="218"/>
      <c r="H3" s="218"/>
      <c r="I3" s="218"/>
      <c r="J3" s="218"/>
      <c r="K3" s="218"/>
    </row>
    <row r="4" spans="1:12" ht="20.5" x14ac:dyDescent="0.65">
      <c r="B4" s="217" t="s">
        <v>204</v>
      </c>
      <c r="C4" s="217"/>
      <c r="D4" s="217"/>
      <c r="E4" s="217"/>
      <c r="F4" s="217"/>
      <c r="G4" s="217"/>
      <c r="H4" s="217"/>
      <c r="I4" s="217"/>
      <c r="J4" s="217"/>
      <c r="K4" s="217"/>
    </row>
    <row r="5" spans="1:12" ht="20.5" x14ac:dyDescent="0.65"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2" ht="20.5" x14ac:dyDescent="0.65">
      <c r="E6" s="209" t="s">
        <v>2</v>
      </c>
      <c r="F6" s="209"/>
      <c r="G6" s="209"/>
      <c r="H6" s="209"/>
      <c r="I6" s="209"/>
      <c r="J6" s="209"/>
      <c r="K6" s="209"/>
    </row>
    <row r="7" spans="1:12" ht="20.5" x14ac:dyDescent="0.65">
      <c r="B7" s="1"/>
      <c r="E7" s="211" t="s">
        <v>3</v>
      </c>
      <c r="F7" s="211"/>
      <c r="G7" s="211"/>
      <c r="I7" s="209" t="s">
        <v>4</v>
      </c>
      <c r="J7" s="209"/>
      <c r="K7" s="209"/>
    </row>
    <row r="8" spans="1:12" ht="20.5" x14ac:dyDescent="0.65">
      <c r="C8" s="5" t="s">
        <v>5</v>
      </c>
      <c r="D8" s="3"/>
      <c r="E8" s="6">
        <v>2565</v>
      </c>
      <c r="F8" s="7"/>
      <c r="G8" s="6">
        <v>2564</v>
      </c>
      <c r="H8" s="3"/>
      <c r="I8" s="8">
        <v>2565</v>
      </c>
      <c r="J8" s="3"/>
      <c r="K8" s="6">
        <v>2564</v>
      </c>
    </row>
    <row r="9" spans="1:12" ht="20.5" x14ac:dyDescent="0.65">
      <c r="A9" s="11" t="s">
        <v>90</v>
      </c>
      <c r="C9" s="12"/>
      <c r="D9" s="12"/>
      <c r="E9" s="90"/>
      <c r="F9" s="90"/>
      <c r="G9" s="90"/>
      <c r="H9" s="12"/>
      <c r="I9" s="91"/>
      <c r="J9" s="90"/>
      <c r="K9" s="90"/>
    </row>
    <row r="10" spans="1:12" x14ac:dyDescent="0.6">
      <c r="B10" s="4" t="s">
        <v>91</v>
      </c>
      <c r="C10" s="12"/>
      <c r="D10" s="12"/>
      <c r="E10" s="132">
        <v>138818</v>
      </c>
      <c r="F10" s="132"/>
      <c r="G10" s="132">
        <v>105993</v>
      </c>
      <c r="H10" s="133"/>
      <c r="I10" s="132">
        <v>105592</v>
      </c>
      <c r="J10" s="132"/>
      <c r="K10" s="132">
        <v>93982</v>
      </c>
    </row>
    <row r="11" spans="1:12" ht="20.5" x14ac:dyDescent="0.65">
      <c r="A11" s="11" t="s">
        <v>94</v>
      </c>
      <c r="C11" s="186"/>
      <c r="D11" s="186"/>
      <c r="E11" s="132"/>
      <c r="F11" s="132"/>
      <c r="G11" s="132"/>
      <c r="H11" s="133"/>
      <c r="I11" s="132"/>
      <c r="J11" s="132"/>
      <c r="K11" s="132"/>
    </row>
    <row r="12" spans="1:12" x14ac:dyDescent="0.6">
      <c r="B12" s="4" t="s">
        <v>92</v>
      </c>
      <c r="C12" s="12"/>
      <c r="D12" s="12"/>
      <c r="E12" s="132">
        <v>1121</v>
      </c>
      <c r="F12" s="132"/>
      <c r="G12" s="132">
        <v>650</v>
      </c>
      <c r="H12" s="133"/>
      <c r="I12" s="134">
        <v>9812</v>
      </c>
      <c r="J12" s="132"/>
      <c r="K12" s="134">
        <v>3400</v>
      </c>
    </row>
    <row r="13" spans="1:12" x14ac:dyDescent="0.6">
      <c r="B13" s="4" t="s">
        <v>200</v>
      </c>
      <c r="C13" s="12"/>
      <c r="D13" s="12"/>
      <c r="E13" s="132">
        <v>3760</v>
      </c>
      <c r="F13" s="132"/>
      <c r="G13" s="127">
        <v>12209</v>
      </c>
      <c r="H13" s="133"/>
      <c r="I13" s="134">
        <v>1892</v>
      </c>
      <c r="J13" s="132"/>
      <c r="K13" s="127">
        <v>8754</v>
      </c>
    </row>
    <row r="14" spans="1:12" x14ac:dyDescent="0.6">
      <c r="B14" s="4" t="s">
        <v>199</v>
      </c>
      <c r="C14" s="194">
        <v>15.1</v>
      </c>
      <c r="D14" s="194"/>
      <c r="E14" s="132">
        <v>0</v>
      </c>
      <c r="F14" s="132"/>
      <c r="G14" s="127">
        <v>99727</v>
      </c>
      <c r="H14" s="133"/>
      <c r="I14" s="134">
        <v>0</v>
      </c>
      <c r="J14" s="132"/>
      <c r="K14" s="127">
        <v>99727</v>
      </c>
    </row>
    <row r="15" spans="1:12" x14ac:dyDescent="0.6">
      <c r="B15" s="4" t="s">
        <v>94</v>
      </c>
      <c r="C15" s="12"/>
      <c r="D15" s="12"/>
      <c r="E15" s="132">
        <v>11554</v>
      </c>
      <c r="F15" s="132"/>
      <c r="G15" s="132">
        <v>3170</v>
      </c>
      <c r="H15" s="133"/>
      <c r="I15" s="132">
        <v>8772</v>
      </c>
      <c r="J15" s="135"/>
      <c r="K15" s="136">
        <v>1802</v>
      </c>
      <c r="L15" s="135"/>
    </row>
    <row r="16" spans="1:12" ht="20.5" x14ac:dyDescent="0.65">
      <c r="A16" s="11" t="s">
        <v>95</v>
      </c>
      <c r="C16" s="12"/>
      <c r="D16" s="12"/>
      <c r="E16" s="24">
        <f>SUM(E10:E15)</f>
        <v>155253</v>
      </c>
      <c r="F16" s="134"/>
      <c r="G16" s="24">
        <f>SUM(G10:G15)</f>
        <v>221749</v>
      </c>
      <c r="H16" s="137"/>
      <c r="I16" s="24">
        <f>SUM(I10:I15)</f>
        <v>126068</v>
      </c>
      <c r="J16" s="134"/>
      <c r="K16" s="24">
        <f>SUM(K10:K15)</f>
        <v>207665</v>
      </c>
    </row>
    <row r="17" spans="1:11" x14ac:dyDescent="0.6">
      <c r="C17" s="12"/>
      <c r="D17" s="12"/>
      <c r="E17" s="17"/>
      <c r="F17" s="17"/>
      <c r="G17" s="17"/>
      <c r="H17" s="12"/>
      <c r="I17" s="17"/>
      <c r="J17" s="17"/>
      <c r="K17" s="17"/>
    </row>
    <row r="18" spans="1:11" ht="20.5" x14ac:dyDescent="0.65">
      <c r="A18" s="11" t="s">
        <v>96</v>
      </c>
      <c r="C18" s="12"/>
      <c r="D18" s="12"/>
      <c r="E18" s="17"/>
      <c r="F18" s="17"/>
      <c r="G18" s="17"/>
      <c r="H18" s="12"/>
      <c r="I18" s="17"/>
      <c r="J18" s="17"/>
      <c r="K18" s="17"/>
    </row>
    <row r="19" spans="1:11" x14ac:dyDescent="0.6">
      <c r="B19" s="4" t="s">
        <v>97</v>
      </c>
      <c r="C19" s="12"/>
      <c r="D19" s="12"/>
      <c r="E19" s="92">
        <v>106442</v>
      </c>
      <c r="F19" s="92"/>
      <c r="G19" s="92">
        <v>89484</v>
      </c>
      <c r="H19" s="12"/>
      <c r="I19" s="93">
        <v>89296</v>
      </c>
      <c r="J19" s="92"/>
      <c r="K19" s="92">
        <v>84592</v>
      </c>
    </row>
    <row r="20" spans="1:11" x14ac:dyDescent="0.6">
      <c r="B20" s="4" t="s">
        <v>98</v>
      </c>
      <c r="C20" s="12"/>
      <c r="D20" s="12"/>
      <c r="E20" s="92">
        <v>361</v>
      </c>
      <c r="F20" s="92"/>
      <c r="G20" s="127">
        <v>0</v>
      </c>
      <c r="H20" s="127"/>
      <c r="I20" s="127">
        <v>0</v>
      </c>
      <c r="J20" s="127"/>
      <c r="K20" s="127">
        <v>0</v>
      </c>
    </row>
    <row r="21" spans="1:11" x14ac:dyDescent="0.6">
      <c r="B21" s="4" t="s">
        <v>99</v>
      </c>
      <c r="C21" s="12"/>
      <c r="D21" s="12"/>
      <c r="E21" s="92">
        <v>41407</v>
      </c>
      <c r="F21" s="92"/>
      <c r="G21" s="92">
        <v>38343</v>
      </c>
      <c r="H21" s="12"/>
      <c r="I21" s="93">
        <v>32565</v>
      </c>
      <c r="J21" s="92"/>
      <c r="K21" s="92">
        <v>34859</v>
      </c>
    </row>
    <row r="22" spans="1:11" x14ac:dyDescent="0.6">
      <c r="B22" s="4" t="s">
        <v>100</v>
      </c>
      <c r="C22" s="12"/>
      <c r="D22" s="12"/>
      <c r="E22" s="127">
        <v>673</v>
      </c>
      <c r="F22" s="127"/>
      <c r="G22" s="127">
        <v>0</v>
      </c>
      <c r="H22" s="127"/>
      <c r="I22" s="127">
        <v>673</v>
      </c>
      <c r="J22" s="127"/>
      <c r="K22" s="127">
        <v>0</v>
      </c>
    </row>
    <row r="23" spans="1:11" x14ac:dyDescent="0.6">
      <c r="B23" s="94" t="s">
        <v>101</v>
      </c>
      <c r="C23" s="12"/>
      <c r="D23" s="12"/>
      <c r="E23" s="95">
        <v>3350</v>
      </c>
      <c r="F23" s="92"/>
      <c r="G23" s="17">
        <v>4884</v>
      </c>
      <c r="H23" s="188"/>
      <c r="I23" s="96">
        <v>2014</v>
      </c>
      <c r="J23" s="92"/>
      <c r="K23" s="92">
        <v>4258</v>
      </c>
    </row>
    <row r="24" spans="1:11" ht="20.5" x14ac:dyDescent="0.65">
      <c r="A24" s="11" t="s">
        <v>102</v>
      </c>
      <c r="C24" s="12"/>
      <c r="D24" s="12"/>
      <c r="E24" s="22">
        <f>SUM(E19:E23)</f>
        <v>152233</v>
      </c>
      <c r="F24" s="17"/>
      <c r="G24" s="22">
        <f>SUM(G19:G23)</f>
        <v>132711</v>
      </c>
      <c r="H24" s="127">
        <v>0</v>
      </c>
      <c r="I24" s="22">
        <f>SUM(I19:I23)</f>
        <v>124548</v>
      </c>
      <c r="J24" s="17"/>
      <c r="K24" s="22">
        <f>SUM(K19:K23)</f>
        <v>123709</v>
      </c>
    </row>
    <row r="25" spans="1:11" ht="20.5" x14ac:dyDescent="0.65">
      <c r="B25" s="11"/>
      <c r="C25" s="12"/>
      <c r="D25" s="12"/>
      <c r="E25" s="97"/>
      <c r="F25" s="97"/>
      <c r="G25" s="97"/>
      <c r="H25" s="104"/>
      <c r="I25" s="97"/>
      <c r="J25" s="17"/>
      <c r="K25" s="17"/>
    </row>
    <row r="26" spans="1:11" ht="20.5" x14ac:dyDescent="0.65">
      <c r="A26" s="11" t="s">
        <v>103</v>
      </c>
      <c r="C26" s="12"/>
      <c r="D26" s="12"/>
      <c r="E26" s="92">
        <v>24263</v>
      </c>
      <c r="F26" s="92"/>
      <c r="G26" s="92">
        <v>10880</v>
      </c>
      <c r="H26" s="12"/>
      <c r="I26" s="33">
        <v>0</v>
      </c>
      <c r="J26" s="17"/>
      <c r="K26" s="33">
        <v>0</v>
      </c>
    </row>
    <row r="27" spans="1:11" x14ac:dyDescent="0.6">
      <c r="B27" s="4" t="s">
        <v>104</v>
      </c>
      <c r="C27" s="12"/>
      <c r="D27" s="12"/>
      <c r="E27" s="63">
        <f>E16-E24+E26</f>
        <v>27283</v>
      </c>
      <c r="F27" s="17"/>
      <c r="G27" s="63">
        <f>G16-G24+G26</f>
        <v>99918</v>
      </c>
      <c r="H27" s="92"/>
      <c r="I27" s="63">
        <f>I16-I24+I26</f>
        <v>1520</v>
      </c>
      <c r="J27" s="92"/>
      <c r="K27" s="63">
        <f>K16-K24+K26</f>
        <v>83956</v>
      </c>
    </row>
    <row r="28" spans="1:11" x14ac:dyDescent="0.6">
      <c r="B28" s="4" t="s">
        <v>105</v>
      </c>
      <c r="C28" s="12"/>
      <c r="D28" s="12"/>
      <c r="E28" s="33">
        <v>-505</v>
      </c>
      <c r="F28" s="97"/>
      <c r="G28" s="99">
        <v>-1631</v>
      </c>
      <c r="H28" s="12"/>
      <c r="I28" s="33">
        <v>0</v>
      </c>
      <c r="J28" s="17"/>
      <c r="K28" s="33">
        <v>0</v>
      </c>
    </row>
    <row r="29" spans="1:11" ht="21" thickBot="1" x14ac:dyDescent="0.7">
      <c r="A29" s="11" t="s">
        <v>106</v>
      </c>
      <c r="C29" s="12"/>
      <c r="D29" s="12"/>
      <c r="E29" s="105">
        <f>SUM(E27:E28)</f>
        <v>26778</v>
      </c>
      <c r="F29" s="100"/>
      <c r="G29" s="105">
        <f>SUM(G27:G28)</f>
        <v>98287</v>
      </c>
      <c r="H29" s="98"/>
      <c r="I29" s="105">
        <f>SUM(I27:I28)</f>
        <v>1520</v>
      </c>
      <c r="J29" s="16"/>
      <c r="K29" s="105">
        <f>SUM(K27:K28)</f>
        <v>83956</v>
      </c>
    </row>
    <row r="30" spans="1:11" ht="21" thickTop="1" x14ac:dyDescent="0.65">
      <c r="B30" s="11"/>
      <c r="C30" s="12"/>
      <c r="D30" s="12"/>
      <c r="E30" s="100"/>
      <c r="F30" s="100"/>
      <c r="G30" s="100"/>
      <c r="H30" s="98"/>
      <c r="I30" s="100"/>
      <c r="J30" s="16"/>
      <c r="K30" s="101"/>
    </row>
    <row r="31" spans="1:11" ht="20.5" x14ac:dyDescent="0.65">
      <c r="A31" s="11" t="s">
        <v>107</v>
      </c>
      <c r="C31" s="12"/>
      <c r="D31" s="12"/>
      <c r="H31" s="12"/>
      <c r="I31" s="2"/>
      <c r="J31" s="12"/>
    </row>
    <row r="32" spans="1:11" x14ac:dyDescent="0.6">
      <c r="B32" s="4" t="s">
        <v>108</v>
      </c>
      <c r="C32" s="12"/>
      <c r="D32" s="12"/>
      <c r="E32" s="17">
        <v>27654</v>
      </c>
      <c r="F32" s="102"/>
      <c r="G32" s="77">
        <v>98287</v>
      </c>
      <c r="H32" s="103"/>
      <c r="I32" s="17">
        <v>1520</v>
      </c>
      <c r="J32" s="104"/>
      <c r="K32" s="77">
        <v>83956</v>
      </c>
    </row>
    <row r="33" spans="2:14" x14ac:dyDescent="0.6">
      <c r="B33" s="4" t="s">
        <v>109</v>
      </c>
      <c r="C33" s="12"/>
      <c r="D33" s="12"/>
      <c r="E33" s="17">
        <v>-876</v>
      </c>
      <c r="F33" s="17"/>
      <c r="G33" s="17">
        <v>0</v>
      </c>
      <c r="H33" s="104"/>
      <c r="I33" s="17">
        <v>0</v>
      </c>
      <c r="J33" s="17"/>
      <c r="K33" s="17">
        <v>0</v>
      </c>
    </row>
    <row r="34" spans="2:14" ht="20.5" thickBot="1" x14ac:dyDescent="0.65">
      <c r="C34" s="12"/>
      <c r="D34" s="12"/>
      <c r="E34" s="105">
        <f>SUM(E32:E33)</f>
        <v>26778</v>
      </c>
      <c r="F34" s="17"/>
      <c r="G34" s="105">
        <f>SUM(G32:G33)</f>
        <v>98287</v>
      </c>
      <c r="H34" s="103"/>
      <c r="I34" s="105">
        <f>SUM(I32:I33)</f>
        <v>1520</v>
      </c>
      <c r="J34" s="104"/>
      <c r="K34" s="105">
        <f>SUM(K32:K33)</f>
        <v>83956</v>
      </c>
    </row>
    <row r="35" spans="2:14" ht="21" thickTop="1" x14ac:dyDescent="0.65">
      <c r="B35" s="11"/>
      <c r="C35" s="12"/>
      <c r="D35" s="12"/>
      <c r="E35" s="106"/>
      <c r="F35" s="106"/>
      <c r="G35" s="106"/>
      <c r="H35" s="12"/>
      <c r="I35" s="106"/>
      <c r="J35" s="107"/>
      <c r="K35" s="106"/>
    </row>
    <row r="36" spans="2:14" x14ac:dyDescent="0.6">
      <c r="B36" s="29" t="s">
        <v>192</v>
      </c>
      <c r="C36" s="12"/>
      <c r="D36" s="12"/>
      <c r="E36" s="106"/>
      <c r="F36" s="106"/>
      <c r="G36" s="106"/>
      <c r="H36" s="12"/>
      <c r="I36" s="106"/>
      <c r="J36" s="107"/>
      <c r="K36" s="106"/>
    </row>
    <row r="37" spans="2:14" ht="20.5" x14ac:dyDescent="0.65">
      <c r="B37" s="11"/>
      <c r="C37" s="12"/>
      <c r="D37" s="12"/>
      <c r="E37" s="106"/>
      <c r="F37" s="106"/>
      <c r="G37" s="106"/>
      <c r="H37" s="12"/>
      <c r="I37" s="106"/>
      <c r="J37" s="107"/>
      <c r="K37" s="106"/>
    </row>
    <row r="38" spans="2:14" ht="20.5" x14ac:dyDescent="0.65">
      <c r="B38" s="11"/>
      <c r="C38" s="140"/>
      <c r="D38" s="140"/>
      <c r="E38" s="106"/>
      <c r="F38" s="106"/>
      <c r="G38" s="106"/>
      <c r="H38" s="140"/>
      <c r="I38" s="106"/>
      <c r="J38" s="107"/>
      <c r="K38" s="106"/>
    </row>
    <row r="39" spans="2:14" ht="20.5" x14ac:dyDescent="0.65">
      <c r="B39" s="11"/>
      <c r="C39" s="140"/>
      <c r="D39" s="140"/>
      <c r="E39" s="106"/>
      <c r="F39" s="106"/>
      <c r="G39" s="106"/>
      <c r="H39" s="140"/>
      <c r="I39" s="106"/>
      <c r="J39" s="107"/>
      <c r="K39" s="106"/>
    </row>
    <row r="40" spans="2:14" ht="20.5" x14ac:dyDescent="0.65">
      <c r="B40" s="11"/>
      <c r="C40" s="12"/>
      <c r="D40" s="12"/>
      <c r="E40" s="106"/>
      <c r="F40" s="106"/>
      <c r="G40" s="106"/>
      <c r="H40" s="12"/>
      <c r="I40" s="106"/>
      <c r="J40" s="107"/>
      <c r="K40" s="106"/>
    </row>
    <row r="41" spans="2:14" s="128" customFormat="1" x14ac:dyDescent="0.6">
      <c r="B41" s="12" t="s">
        <v>182</v>
      </c>
      <c r="D41" s="12"/>
      <c r="E41" s="12"/>
      <c r="G41" s="12"/>
      <c r="H41" s="12" t="s">
        <v>183</v>
      </c>
      <c r="I41" s="12"/>
      <c r="J41" s="12"/>
      <c r="K41" s="12"/>
      <c r="L41" s="12"/>
      <c r="M41" s="12"/>
      <c r="N41" s="12"/>
    </row>
    <row r="42" spans="2:14" s="128" customFormat="1" x14ac:dyDescent="0.6">
      <c r="B42" s="12" t="s">
        <v>181</v>
      </c>
      <c r="D42" s="12"/>
      <c r="E42" s="12"/>
      <c r="G42" s="12"/>
      <c r="H42" s="12" t="s">
        <v>184</v>
      </c>
      <c r="I42" s="12"/>
      <c r="J42" s="12"/>
      <c r="K42" s="12"/>
      <c r="L42" s="12"/>
      <c r="M42" s="12"/>
      <c r="N42" s="12"/>
    </row>
    <row r="43" spans="2:14" s="128" customFormat="1" x14ac:dyDescent="0.6">
      <c r="B43" s="140"/>
      <c r="D43" s="140"/>
      <c r="E43" s="140"/>
      <c r="G43" s="140"/>
      <c r="H43" s="140"/>
      <c r="I43" s="140"/>
      <c r="J43" s="140"/>
      <c r="K43" s="140"/>
      <c r="L43" s="140"/>
      <c r="M43" s="140"/>
      <c r="N43" s="140"/>
    </row>
    <row r="44" spans="2:14" x14ac:dyDescent="0.6">
      <c r="B44" s="216" t="s">
        <v>218</v>
      </c>
      <c r="C44" s="214"/>
      <c r="D44" s="214"/>
      <c r="E44" s="214"/>
      <c r="F44" s="214"/>
      <c r="G44" s="214"/>
      <c r="H44" s="214"/>
      <c r="I44" s="214"/>
      <c r="J44" s="214"/>
      <c r="K44" s="214"/>
    </row>
  </sheetData>
  <mergeCells count="8">
    <mergeCell ref="B44:K44"/>
    <mergeCell ref="I1:K1"/>
    <mergeCell ref="B2:K2"/>
    <mergeCell ref="B3:K3"/>
    <mergeCell ref="B4:K4"/>
    <mergeCell ref="E6:K6"/>
    <mergeCell ref="E7:G7"/>
    <mergeCell ref="I7:K7"/>
  </mergeCells>
  <pageMargins left="0.54" right="0.33" top="0.48" bottom="0.32" header="0.3" footer="0.3"/>
  <pageSetup paperSize="9" scale="8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1E88B-EB32-4138-902A-C31B7D70D3CD}">
  <sheetPr>
    <tabColor rgb="FF92D050"/>
    <pageSetUpPr fitToPage="1"/>
  </sheetPr>
  <dimension ref="A1:M45"/>
  <sheetViews>
    <sheetView view="pageBreakPreview" topLeftCell="A7" zoomScale="80" zoomScaleNormal="130" zoomScaleSheetLayoutView="80" workbookViewId="0">
      <selection activeCell="D48" sqref="D48"/>
    </sheetView>
  </sheetViews>
  <sheetFormatPr defaultRowHeight="20" x14ac:dyDescent="0.6"/>
  <cols>
    <col min="1" max="1" width="46" style="4" customWidth="1"/>
    <col min="2" max="2" width="7.6640625" style="2" customWidth="1"/>
    <col min="3" max="3" width="1" style="2" customWidth="1"/>
    <col min="4" max="4" width="12.6640625" style="2" customWidth="1"/>
    <col min="5" max="5" width="1" style="2" customWidth="1"/>
    <col min="6" max="6" width="12.6640625" style="2" customWidth="1"/>
    <col min="7" max="7" width="1" style="2" customWidth="1"/>
    <col min="8" max="8" width="12.6640625" style="43" customWidth="1"/>
    <col min="9" max="9" width="1" style="2" customWidth="1"/>
    <col min="10" max="10" width="12.6640625" style="2" customWidth="1"/>
  </cols>
  <sheetData>
    <row r="1" spans="1:10" x14ac:dyDescent="0.6">
      <c r="H1" s="213" t="s">
        <v>191</v>
      </c>
      <c r="I1" s="213"/>
      <c r="J1" s="213"/>
    </row>
    <row r="2" spans="1:10" ht="20.5" x14ac:dyDescent="0.65">
      <c r="A2" s="208" t="s">
        <v>0</v>
      </c>
      <c r="B2" s="208"/>
      <c r="C2" s="208"/>
      <c r="D2" s="208"/>
      <c r="E2" s="208"/>
      <c r="F2" s="208"/>
      <c r="G2" s="208"/>
      <c r="H2" s="208"/>
      <c r="I2" s="208"/>
      <c r="J2" s="208"/>
    </row>
    <row r="3" spans="1:10" ht="20.5" x14ac:dyDescent="0.3">
      <c r="A3" s="218" t="s">
        <v>89</v>
      </c>
      <c r="B3" s="218"/>
      <c r="C3" s="218"/>
      <c r="D3" s="218"/>
      <c r="E3" s="218"/>
      <c r="F3" s="218"/>
      <c r="G3" s="218"/>
      <c r="H3" s="218"/>
      <c r="I3" s="218"/>
      <c r="J3" s="218"/>
    </row>
    <row r="4" spans="1:10" ht="20.5" x14ac:dyDescent="0.65">
      <c r="A4" s="217" t="s">
        <v>204</v>
      </c>
      <c r="B4" s="217"/>
      <c r="C4" s="217"/>
      <c r="D4" s="217"/>
      <c r="E4" s="217"/>
      <c r="F4" s="217"/>
      <c r="G4" s="217"/>
      <c r="H4" s="217"/>
      <c r="I4" s="217"/>
      <c r="J4" s="217"/>
    </row>
    <row r="5" spans="1:10" ht="20.5" x14ac:dyDescent="0.65">
      <c r="A5" s="46"/>
      <c r="B5" s="46"/>
      <c r="C5" s="46"/>
      <c r="D5" s="46"/>
      <c r="E5" s="46"/>
      <c r="F5" s="46"/>
      <c r="G5" s="46"/>
      <c r="H5" s="46"/>
      <c r="I5" s="46"/>
      <c r="J5" s="46"/>
    </row>
    <row r="6" spans="1:10" ht="20.5" x14ac:dyDescent="0.65">
      <c r="A6" s="46"/>
      <c r="B6" s="46"/>
      <c r="C6" s="46"/>
      <c r="D6" s="209" t="s">
        <v>2</v>
      </c>
      <c r="E6" s="209"/>
      <c r="F6" s="209"/>
      <c r="G6" s="209"/>
      <c r="H6" s="209"/>
      <c r="I6" s="209"/>
      <c r="J6" s="209"/>
    </row>
    <row r="7" spans="1:10" ht="20.5" x14ac:dyDescent="0.65">
      <c r="A7" s="46"/>
      <c r="B7" s="46"/>
      <c r="C7" s="46"/>
      <c r="D7" s="211" t="s">
        <v>3</v>
      </c>
      <c r="E7" s="211"/>
      <c r="F7" s="211"/>
      <c r="H7" s="209" t="s">
        <v>4</v>
      </c>
      <c r="I7" s="209"/>
      <c r="J7" s="209"/>
    </row>
    <row r="8" spans="1:10" ht="20.5" x14ac:dyDescent="0.65">
      <c r="A8" s="46"/>
      <c r="B8" s="138" t="s">
        <v>188</v>
      </c>
      <c r="C8" s="46"/>
      <c r="D8" s="6">
        <v>2565</v>
      </c>
      <c r="E8" s="7"/>
      <c r="F8" s="6">
        <v>2564</v>
      </c>
      <c r="G8" s="3"/>
      <c r="H8" s="8">
        <v>2565</v>
      </c>
      <c r="I8" s="3"/>
      <c r="J8" s="6">
        <v>2564</v>
      </c>
    </row>
    <row r="9" spans="1:10" ht="20.5" x14ac:dyDescent="0.65">
      <c r="A9" s="46"/>
      <c r="B9" s="46"/>
      <c r="C9" s="46"/>
      <c r="D9" s="125"/>
      <c r="E9" s="7"/>
      <c r="F9" s="125"/>
      <c r="G9" s="3"/>
      <c r="H9" s="126"/>
      <c r="I9" s="3"/>
      <c r="J9" s="125"/>
    </row>
    <row r="10" spans="1:10" ht="20.5" thickBot="1" x14ac:dyDescent="0.65">
      <c r="A10" s="108" t="s">
        <v>106</v>
      </c>
      <c r="B10" s="12"/>
      <c r="C10" s="12"/>
      <c r="D10" s="25">
        <v>26778</v>
      </c>
      <c r="E10" s="17"/>
      <c r="F10" s="25">
        <v>98287</v>
      </c>
      <c r="G10" s="12"/>
      <c r="H10" s="25">
        <v>1520</v>
      </c>
      <c r="I10" s="17"/>
      <c r="J10" s="25">
        <v>83956</v>
      </c>
    </row>
    <row r="11" spans="1:10" ht="20.5" thickTop="1" x14ac:dyDescent="0.6">
      <c r="A11" s="108"/>
      <c r="B11" s="12"/>
      <c r="C11" s="12"/>
      <c r="D11" s="17"/>
      <c r="E11" s="92"/>
      <c r="F11" s="92"/>
      <c r="G11" s="12"/>
      <c r="H11" s="17"/>
      <c r="I11" s="109"/>
      <c r="J11" s="109"/>
    </row>
    <row r="12" spans="1:10" ht="20.5" x14ac:dyDescent="0.65">
      <c r="A12" s="11" t="s">
        <v>110</v>
      </c>
      <c r="B12" s="12"/>
      <c r="C12" s="12"/>
      <c r="G12" s="12"/>
      <c r="H12" s="2"/>
    </row>
    <row r="13" spans="1:10" x14ac:dyDescent="0.6">
      <c r="A13" s="108" t="s">
        <v>111</v>
      </c>
      <c r="B13" s="12"/>
      <c r="C13" s="12"/>
      <c r="D13" s="17">
        <v>0</v>
      </c>
      <c r="E13" s="92"/>
      <c r="F13" s="92">
        <v>-13</v>
      </c>
      <c r="G13" s="12"/>
      <c r="H13" s="17">
        <v>0</v>
      </c>
      <c r="I13" s="109"/>
      <c r="J13" s="109">
        <v>-13</v>
      </c>
    </row>
    <row r="14" spans="1:10" x14ac:dyDescent="0.6">
      <c r="A14" s="108" t="s">
        <v>112</v>
      </c>
      <c r="B14" s="12">
        <v>19</v>
      </c>
      <c r="C14" s="12"/>
      <c r="D14" s="33">
        <v>0</v>
      </c>
      <c r="E14" s="17"/>
      <c r="F14" s="33">
        <v>86</v>
      </c>
      <c r="G14" s="12"/>
      <c r="H14" s="33">
        <v>0</v>
      </c>
      <c r="I14" s="17"/>
      <c r="J14" s="33">
        <v>86</v>
      </c>
    </row>
    <row r="15" spans="1:10" x14ac:dyDescent="0.6">
      <c r="A15" s="94" t="s">
        <v>113</v>
      </c>
      <c r="B15" s="12"/>
      <c r="C15" s="12"/>
      <c r="D15" s="22">
        <f>SUM(D13:D14)</f>
        <v>0</v>
      </c>
      <c r="E15" s="17"/>
      <c r="F15" s="22">
        <f>SUM(F13:F14)</f>
        <v>73</v>
      </c>
      <c r="G15" s="110"/>
      <c r="H15" s="22">
        <f>SUM(H13:H14)</f>
        <v>0</v>
      </c>
      <c r="I15" s="110"/>
      <c r="J15" s="22">
        <f>SUM(J13:J14)</f>
        <v>73</v>
      </c>
    </row>
    <row r="16" spans="1:10" ht="21" thickBot="1" x14ac:dyDescent="0.7">
      <c r="A16" s="11" t="s">
        <v>114</v>
      </c>
      <c r="B16" s="12"/>
      <c r="C16" s="12"/>
      <c r="D16" s="105">
        <f>+D15+D10</f>
        <v>26778</v>
      </c>
      <c r="E16" s="111"/>
      <c r="F16" s="105">
        <f>+F15+F10</f>
        <v>98360</v>
      </c>
      <c r="G16" s="12"/>
      <c r="H16" s="105">
        <f>+H15+H10</f>
        <v>1520</v>
      </c>
      <c r="I16" s="107"/>
      <c r="J16" s="105">
        <f>+J15+J10</f>
        <v>84029</v>
      </c>
    </row>
    <row r="17" spans="1:10" ht="21" thickTop="1" x14ac:dyDescent="0.65">
      <c r="A17" s="11"/>
      <c r="B17" s="12"/>
      <c r="C17" s="12"/>
      <c r="D17" s="17"/>
      <c r="E17" s="111"/>
      <c r="F17" s="17"/>
      <c r="G17" s="12"/>
      <c r="H17" s="17"/>
      <c r="I17" s="107"/>
      <c r="J17" s="17"/>
    </row>
    <row r="18" spans="1:10" ht="20.5" x14ac:dyDescent="0.65">
      <c r="A18" s="11" t="s">
        <v>115</v>
      </c>
      <c r="B18" s="12"/>
      <c r="C18" s="12"/>
      <c r="D18" s="71"/>
      <c r="E18" s="71"/>
      <c r="F18" s="71"/>
      <c r="G18" s="110"/>
      <c r="H18" s="112"/>
      <c r="I18" s="12"/>
    </row>
    <row r="19" spans="1:10" x14ac:dyDescent="0.6">
      <c r="A19" s="4" t="s">
        <v>108</v>
      </c>
      <c r="B19" s="12"/>
      <c r="C19" s="12"/>
      <c r="D19" s="17">
        <f>'PL 6 M'!E32</f>
        <v>27654</v>
      </c>
      <c r="E19" s="17"/>
      <c r="F19" s="77">
        <v>98360</v>
      </c>
      <c r="G19" s="103"/>
      <c r="H19" s="17">
        <v>1520</v>
      </c>
      <c r="I19" s="104"/>
      <c r="J19" s="77">
        <v>84029</v>
      </c>
    </row>
    <row r="20" spans="1:10" x14ac:dyDescent="0.6">
      <c r="A20" s="4" t="s">
        <v>109</v>
      </c>
      <c r="B20" s="12"/>
      <c r="C20" s="12"/>
      <c r="D20" s="17">
        <f>'PL 6 M'!E33</f>
        <v>-876</v>
      </c>
      <c r="E20" s="17"/>
      <c r="F20" s="17">
        <v>0</v>
      </c>
      <c r="G20" s="113"/>
      <c r="H20" s="17">
        <v>0</v>
      </c>
      <c r="I20" s="17"/>
      <c r="J20" s="33">
        <v>0</v>
      </c>
    </row>
    <row r="21" spans="1:10" ht="20.5" thickBot="1" x14ac:dyDescent="0.65">
      <c r="B21" s="12"/>
      <c r="C21" s="12"/>
      <c r="D21" s="105">
        <f>SUM(D19:D20)</f>
        <v>26778</v>
      </c>
      <c r="E21" s="17"/>
      <c r="F21" s="105">
        <f>SUM(F19:F20)</f>
        <v>98360</v>
      </c>
      <c r="G21" s="12"/>
      <c r="H21" s="105">
        <f>SUM(H19:H20)</f>
        <v>1520</v>
      </c>
      <c r="I21" s="12"/>
      <c r="J21" s="105">
        <f>SUM(J19:J20)</f>
        <v>84029</v>
      </c>
    </row>
    <row r="22" spans="1:10" ht="21" thickTop="1" x14ac:dyDescent="0.65">
      <c r="A22" s="11"/>
      <c r="B22" s="12"/>
      <c r="C22" s="12"/>
      <c r="D22" s="114"/>
      <c r="E22" s="114"/>
      <c r="F22" s="114"/>
      <c r="G22" s="12"/>
      <c r="H22" s="115"/>
      <c r="I22" s="114"/>
      <c r="J22" s="114"/>
    </row>
    <row r="23" spans="1:10" ht="20.5" x14ac:dyDescent="0.65">
      <c r="A23" s="116" t="s">
        <v>116</v>
      </c>
      <c r="D23" s="12"/>
      <c r="E23" s="12"/>
      <c r="F23" s="114"/>
      <c r="G23" s="114"/>
      <c r="H23" s="114"/>
      <c r="I23" s="12"/>
      <c r="J23" s="115"/>
    </row>
    <row r="24" spans="1:10" ht="20.5" thickBot="1" x14ac:dyDescent="0.65">
      <c r="A24" s="117" t="s">
        <v>117</v>
      </c>
      <c r="B24" s="12"/>
      <c r="C24" s="12"/>
      <c r="D24" s="118">
        <v>1.4E-2</v>
      </c>
      <c r="E24" s="119"/>
      <c r="F24" s="120">
        <v>7.2999999999999995E-2</v>
      </c>
      <c r="G24" s="121"/>
      <c r="H24" s="118">
        <v>1E-3</v>
      </c>
      <c r="I24" s="119"/>
      <c r="J24" s="118">
        <v>6.2E-2</v>
      </c>
    </row>
    <row r="25" spans="1:10" ht="21" thickTop="1" thickBot="1" x14ac:dyDescent="0.65">
      <c r="A25" s="80" t="s">
        <v>118</v>
      </c>
      <c r="B25" s="12"/>
      <c r="D25" s="122">
        <v>1931625.35549</v>
      </c>
      <c r="E25" s="123"/>
      <c r="F25" s="122">
        <v>1354963</v>
      </c>
      <c r="H25" s="122">
        <v>1931625.35549</v>
      </c>
      <c r="J25" s="26">
        <v>1354963</v>
      </c>
    </row>
    <row r="26" spans="1:10" ht="20.5" thickTop="1" x14ac:dyDescent="0.6"/>
    <row r="27" spans="1:10" x14ac:dyDescent="0.6">
      <c r="A27" s="29" t="s">
        <v>192</v>
      </c>
    </row>
    <row r="28" spans="1:10" x14ac:dyDescent="0.6">
      <c r="A28" s="2"/>
    </row>
    <row r="29" spans="1:10" x14ac:dyDescent="0.6">
      <c r="A29" s="2"/>
    </row>
    <row r="30" spans="1:10" x14ac:dyDescent="0.6">
      <c r="A30" s="29"/>
    </row>
    <row r="31" spans="1:10" x14ac:dyDescent="0.6">
      <c r="A31" s="29"/>
    </row>
    <row r="32" spans="1:10" x14ac:dyDescent="0.6">
      <c r="A32" s="29"/>
    </row>
    <row r="33" spans="1:13" x14ac:dyDescent="0.6">
      <c r="A33" s="29"/>
    </row>
    <row r="34" spans="1:13" x14ac:dyDescent="0.6">
      <c r="A34" s="29"/>
    </row>
    <row r="35" spans="1:13" x14ac:dyDescent="0.6">
      <c r="A35" s="29"/>
    </row>
    <row r="36" spans="1:13" x14ac:dyDescent="0.6">
      <c r="A36" s="29"/>
    </row>
    <row r="37" spans="1:13" x14ac:dyDescent="0.6">
      <c r="A37" s="29"/>
    </row>
    <row r="38" spans="1:13" x14ac:dyDescent="0.6">
      <c r="A38" s="29"/>
    </row>
    <row r="39" spans="1:13" x14ac:dyDescent="0.6">
      <c r="A39" s="29"/>
    </row>
    <row r="40" spans="1:13" x14ac:dyDescent="0.6">
      <c r="A40" s="29"/>
    </row>
    <row r="41" spans="1:13" ht="21.75" customHeight="1" x14ac:dyDescent="0.6">
      <c r="A41" s="29"/>
    </row>
    <row r="42" spans="1:13" s="128" customFormat="1" x14ac:dyDescent="0.6">
      <c r="A42" s="12" t="s">
        <v>182</v>
      </c>
      <c r="C42" s="12"/>
      <c r="D42" s="12"/>
      <c r="F42" s="12"/>
      <c r="G42" s="12" t="s">
        <v>183</v>
      </c>
      <c r="H42" s="12"/>
      <c r="I42" s="12"/>
      <c r="J42" s="12"/>
      <c r="K42" s="12"/>
      <c r="L42" s="12"/>
      <c r="M42" s="12"/>
    </row>
    <row r="43" spans="1:13" s="128" customFormat="1" x14ac:dyDescent="0.6">
      <c r="A43" s="12" t="s">
        <v>181</v>
      </c>
      <c r="C43" s="12"/>
      <c r="D43" s="12"/>
      <c r="F43" s="12"/>
      <c r="G43" s="12" t="s">
        <v>184</v>
      </c>
      <c r="H43" s="12"/>
      <c r="I43" s="12"/>
      <c r="J43" s="12"/>
      <c r="K43" s="12"/>
      <c r="L43" s="12"/>
      <c r="M43" s="12"/>
    </row>
    <row r="44" spans="1:13" s="128" customFormat="1" x14ac:dyDescent="0.6">
      <c r="A44" s="140"/>
      <c r="C44" s="140"/>
      <c r="D44" s="140"/>
      <c r="F44" s="140"/>
      <c r="G44" s="140"/>
      <c r="H44" s="140"/>
      <c r="I44" s="140"/>
      <c r="J44" s="140"/>
      <c r="K44" s="140"/>
      <c r="L44" s="140"/>
      <c r="M44" s="140"/>
    </row>
    <row r="45" spans="1:13" x14ac:dyDescent="0.6">
      <c r="A45" s="216" t="s">
        <v>219</v>
      </c>
      <c r="B45" s="214"/>
      <c r="C45" s="214"/>
      <c r="D45" s="214"/>
      <c r="E45" s="214"/>
      <c r="F45" s="214"/>
      <c r="G45" s="214"/>
      <c r="H45" s="214"/>
      <c r="I45" s="214"/>
      <c r="J45" s="214"/>
    </row>
  </sheetData>
  <mergeCells count="8">
    <mergeCell ref="H1:J1"/>
    <mergeCell ref="A45:J45"/>
    <mergeCell ref="A2:J2"/>
    <mergeCell ref="A3:J3"/>
    <mergeCell ref="A4:J4"/>
    <mergeCell ref="D6:J6"/>
    <mergeCell ref="D7:F7"/>
    <mergeCell ref="H7:J7"/>
  </mergeCells>
  <pageMargins left="0.64" right="0.42" top="0.75" bottom="0.35" header="0.3" footer="0.3"/>
  <pageSetup paperSize="9" scale="7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84052-2C38-4188-9E04-DA9DCE1DDF6C}">
  <sheetPr>
    <tabColor rgb="FF92D050"/>
    <pageSetUpPr fitToPage="1"/>
  </sheetPr>
  <dimension ref="B1:L204"/>
  <sheetViews>
    <sheetView showGridLines="0" view="pageBreakPreview" topLeftCell="A158" zoomScale="80" zoomScaleNormal="115" zoomScaleSheetLayoutView="80" workbookViewId="0">
      <selection activeCell="C130" sqref="C130"/>
    </sheetView>
  </sheetViews>
  <sheetFormatPr defaultColWidth="9" defaultRowHeight="20" x14ac:dyDescent="0.6"/>
  <cols>
    <col min="1" max="1" width="9.58203125" style="143" customWidth="1"/>
    <col min="2" max="2" width="4.33203125" style="74" customWidth="1"/>
    <col min="3" max="3" width="45.1640625" style="74" customWidth="1"/>
    <col min="4" max="4" width="7.6640625" style="80" hidden="1" customWidth="1"/>
    <col min="5" max="5" width="0.6640625" style="80" customWidth="1"/>
    <col min="6" max="6" width="15.1640625" style="80" customWidth="1"/>
    <col min="7" max="7" width="0.6640625" style="80" customWidth="1"/>
    <col min="8" max="8" width="15.1640625" style="80" customWidth="1"/>
    <col min="9" max="9" width="0.6640625" style="80" customWidth="1"/>
    <col min="10" max="10" width="15.1640625" style="80" customWidth="1"/>
    <col min="11" max="11" width="0.6640625" style="80" customWidth="1"/>
    <col min="12" max="12" width="16.58203125" style="80" customWidth="1"/>
    <col min="13" max="16384" width="9" style="143"/>
  </cols>
  <sheetData>
    <row r="1" spans="2:12" ht="24" customHeight="1" x14ac:dyDescent="0.6">
      <c r="J1" s="214" t="s">
        <v>191</v>
      </c>
      <c r="K1" s="214"/>
      <c r="L1" s="214"/>
    </row>
    <row r="2" spans="2:12" ht="20.5" x14ac:dyDescent="0.65">
      <c r="B2" s="224" t="s">
        <v>0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</row>
    <row r="3" spans="2:12" ht="20.5" x14ac:dyDescent="0.35">
      <c r="B3" s="225" t="s">
        <v>119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</row>
    <row r="4" spans="2:12" ht="20.5" x14ac:dyDescent="0.65">
      <c r="B4" s="224" t="s">
        <v>204</v>
      </c>
      <c r="C4" s="224"/>
      <c r="D4" s="224"/>
      <c r="E4" s="224"/>
      <c r="F4" s="224"/>
      <c r="G4" s="224"/>
      <c r="H4" s="224"/>
      <c r="I4" s="224"/>
      <c r="J4" s="224"/>
      <c r="K4" s="224"/>
      <c r="L4" s="224"/>
    </row>
    <row r="5" spans="2:12" ht="9.75" customHeight="1" x14ac:dyDescent="0.65"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</row>
    <row r="6" spans="2:12" ht="20.5" x14ac:dyDescent="0.65">
      <c r="B6" s="116"/>
      <c r="C6" s="116"/>
      <c r="F6" s="219" t="s">
        <v>2</v>
      </c>
      <c r="G6" s="219"/>
      <c r="H6" s="219"/>
      <c r="I6" s="219"/>
      <c r="J6" s="219"/>
      <c r="K6" s="219"/>
      <c r="L6" s="219"/>
    </row>
    <row r="7" spans="2:12" ht="20.5" x14ac:dyDescent="0.65">
      <c r="B7" s="116"/>
      <c r="C7" s="116"/>
      <c r="F7" s="220" t="s">
        <v>3</v>
      </c>
      <c r="G7" s="220"/>
      <c r="H7" s="220"/>
      <c r="J7" s="219" t="s">
        <v>4</v>
      </c>
      <c r="K7" s="219"/>
      <c r="L7" s="219"/>
    </row>
    <row r="8" spans="2:12" ht="20.5" x14ac:dyDescent="0.65">
      <c r="D8" s="145" t="s">
        <v>5</v>
      </c>
      <c r="E8" s="146"/>
      <c r="F8" s="147">
        <v>2565</v>
      </c>
      <c r="G8" s="148"/>
      <c r="H8" s="147">
        <v>2564</v>
      </c>
      <c r="I8" s="149"/>
      <c r="J8" s="150">
        <v>2565</v>
      </c>
      <c r="K8" s="151"/>
      <c r="L8" s="150">
        <v>2564</v>
      </c>
    </row>
    <row r="9" spans="2:12" ht="20.5" x14ac:dyDescent="0.65">
      <c r="B9" s="124" t="s">
        <v>120</v>
      </c>
      <c r="C9" s="124"/>
    </row>
    <row r="10" spans="2:12" x14ac:dyDescent="0.6">
      <c r="B10" s="74" t="s">
        <v>223</v>
      </c>
      <c r="E10" s="149"/>
      <c r="F10" s="149">
        <f>'PL 6 M'!E29</f>
        <v>26778</v>
      </c>
      <c r="G10" s="149"/>
      <c r="H10" s="149">
        <f>'PL 6 M'!G29</f>
        <v>98287</v>
      </c>
      <c r="I10" s="149"/>
      <c r="J10" s="149">
        <f>'PL 6 M'!I29</f>
        <v>1520</v>
      </c>
      <c r="K10" s="149"/>
      <c r="L10" s="21">
        <f>'PL 6 M'!K29</f>
        <v>83956</v>
      </c>
    </row>
    <row r="11" spans="2:12" x14ac:dyDescent="0.6">
      <c r="B11" s="152" t="s">
        <v>224</v>
      </c>
      <c r="C11" s="152"/>
      <c r="E11" s="58"/>
      <c r="F11" s="149"/>
      <c r="G11" s="149"/>
      <c r="H11" s="149"/>
      <c r="I11" s="58"/>
      <c r="J11" s="149"/>
      <c r="K11" s="58"/>
      <c r="L11" s="21"/>
    </row>
    <row r="12" spans="2:12" x14ac:dyDescent="0.6">
      <c r="B12" s="80"/>
      <c r="C12" s="74" t="s">
        <v>121</v>
      </c>
      <c r="E12" s="58"/>
      <c r="F12" s="66">
        <v>17110</v>
      </c>
      <c r="G12" s="66"/>
      <c r="H12" s="66">
        <v>10440</v>
      </c>
      <c r="I12" s="58"/>
      <c r="J12" s="149">
        <v>7399</v>
      </c>
      <c r="K12" s="66"/>
      <c r="L12" s="66">
        <v>6255</v>
      </c>
    </row>
    <row r="13" spans="2:12" x14ac:dyDescent="0.6">
      <c r="B13" s="80"/>
      <c r="C13" s="74" t="s">
        <v>122</v>
      </c>
      <c r="E13" s="58"/>
      <c r="F13" s="66">
        <v>2709</v>
      </c>
      <c r="G13" s="66"/>
      <c r="H13" s="66">
        <v>7487</v>
      </c>
      <c r="I13" s="58"/>
      <c r="J13" s="149">
        <v>2623</v>
      </c>
      <c r="K13" s="66"/>
      <c r="L13" s="66">
        <v>7487</v>
      </c>
    </row>
    <row r="14" spans="2:12" hidden="1" x14ac:dyDescent="0.6">
      <c r="B14" s="80"/>
      <c r="C14" s="74" t="s">
        <v>187</v>
      </c>
      <c r="E14" s="58"/>
      <c r="F14" s="149"/>
      <c r="G14" s="149"/>
      <c r="H14" s="149"/>
      <c r="I14" s="149"/>
      <c r="J14" s="149"/>
      <c r="K14" s="149"/>
      <c r="L14" s="149"/>
    </row>
    <row r="15" spans="2:12" x14ac:dyDescent="0.6">
      <c r="B15" s="80"/>
      <c r="C15" s="74" t="s">
        <v>123</v>
      </c>
      <c r="E15" s="58"/>
      <c r="F15" s="149">
        <v>-221</v>
      </c>
      <c r="G15" s="149"/>
      <c r="H15" s="149">
        <v>-33</v>
      </c>
      <c r="I15" s="149"/>
      <c r="J15" s="149">
        <v>-221</v>
      </c>
      <c r="K15" s="149"/>
      <c r="L15" s="149">
        <v>-33</v>
      </c>
    </row>
    <row r="16" spans="2:12" x14ac:dyDescent="0.6">
      <c r="B16" s="80"/>
      <c r="C16" s="74" t="s">
        <v>100</v>
      </c>
      <c r="E16" s="58"/>
      <c r="F16" s="149">
        <v>673</v>
      </c>
      <c r="G16" s="149"/>
      <c r="H16" s="149">
        <v>645</v>
      </c>
      <c r="I16" s="149"/>
      <c r="J16" s="149">
        <v>673</v>
      </c>
      <c r="K16" s="149"/>
      <c r="L16" s="149">
        <v>645</v>
      </c>
    </row>
    <row r="17" spans="2:12" x14ac:dyDescent="0.6">
      <c r="B17" s="80"/>
      <c r="C17" s="153" t="s">
        <v>124</v>
      </c>
      <c r="E17" s="154"/>
      <c r="F17" s="66">
        <v>257</v>
      </c>
      <c r="G17" s="66"/>
      <c r="H17" s="66">
        <v>170</v>
      </c>
      <c r="I17" s="154"/>
      <c r="J17" s="149">
        <v>112</v>
      </c>
      <c r="K17" s="66"/>
      <c r="L17" s="66">
        <v>139</v>
      </c>
    </row>
    <row r="18" spans="2:12" x14ac:dyDescent="0.6">
      <c r="B18" s="80"/>
      <c r="C18" s="153" t="s">
        <v>125</v>
      </c>
      <c r="E18" s="154"/>
      <c r="F18" s="66">
        <v>-10890</v>
      </c>
      <c r="G18" s="66"/>
      <c r="H18" s="66">
        <v>-10082</v>
      </c>
      <c r="I18" s="154"/>
      <c r="J18" s="149">
        <v>-6259</v>
      </c>
      <c r="K18" s="154"/>
      <c r="L18" s="66">
        <v>-6619</v>
      </c>
    </row>
    <row r="19" spans="2:12" x14ac:dyDescent="0.6">
      <c r="B19" s="80"/>
      <c r="C19" s="153" t="s">
        <v>93</v>
      </c>
      <c r="E19" s="154"/>
      <c r="F19" s="66">
        <v>-3760</v>
      </c>
      <c r="G19" s="66"/>
      <c r="H19" s="66">
        <v>-111936</v>
      </c>
      <c r="I19" s="154"/>
      <c r="J19" s="149">
        <v>-1892</v>
      </c>
      <c r="K19" s="154"/>
      <c r="L19" s="21">
        <v>-108481</v>
      </c>
    </row>
    <row r="20" spans="2:12" x14ac:dyDescent="0.6">
      <c r="B20" s="80"/>
      <c r="C20" s="153" t="s">
        <v>126</v>
      </c>
      <c r="E20" s="154"/>
      <c r="F20" s="149">
        <v>0</v>
      </c>
      <c r="G20" s="66"/>
      <c r="H20" s="127">
        <v>25</v>
      </c>
      <c r="I20" s="154"/>
      <c r="J20" s="149">
        <v>0</v>
      </c>
      <c r="K20" s="154"/>
      <c r="L20" s="127">
        <v>25</v>
      </c>
    </row>
    <row r="21" spans="2:12" x14ac:dyDescent="0.6">
      <c r="B21" s="80"/>
      <c r="C21" s="153" t="s">
        <v>127</v>
      </c>
      <c r="E21" s="154"/>
      <c r="F21" s="149">
        <v>0</v>
      </c>
      <c r="G21" s="66"/>
      <c r="H21" s="149">
        <v>-13</v>
      </c>
      <c r="I21" s="154"/>
      <c r="J21" s="149">
        <v>0</v>
      </c>
      <c r="K21" s="154"/>
      <c r="L21" s="149">
        <v>-13</v>
      </c>
    </row>
    <row r="22" spans="2:12" x14ac:dyDescent="0.6">
      <c r="B22" s="80"/>
      <c r="C22" s="153" t="s">
        <v>128</v>
      </c>
      <c r="D22" s="153"/>
      <c r="E22" s="153"/>
      <c r="F22" s="149">
        <v>0</v>
      </c>
      <c r="G22" s="149"/>
      <c r="H22" s="149">
        <v>784</v>
      </c>
      <c r="I22" s="149"/>
      <c r="J22" s="149">
        <v>0</v>
      </c>
      <c r="K22" s="149"/>
      <c r="L22" s="149">
        <v>705</v>
      </c>
    </row>
    <row r="23" spans="2:12" hidden="1" x14ac:dyDescent="0.6">
      <c r="B23" s="80"/>
      <c r="C23" s="153" t="s">
        <v>129</v>
      </c>
      <c r="D23" s="153"/>
      <c r="E23" s="153"/>
      <c r="F23" s="149"/>
      <c r="G23" s="149"/>
      <c r="H23" s="149"/>
      <c r="I23" s="149"/>
      <c r="J23" s="149"/>
      <c r="K23" s="149"/>
      <c r="L23" s="149"/>
    </row>
    <row r="24" spans="2:12" x14ac:dyDescent="0.6">
      <c r="B24" s="80"/>
      <c r="C24" s="153" t="s">
        <v>130</v>
      </c>
      <c r="D24" s="153"/>
      <c r="E24" s="153"/>
      <c r="F24" s="149">
        <v>-24263</v>
      </c>
      <c r="G24" s="149"/>
      <c r="H24" s="149">
        <v>-10880</v>
      </c>
      <c r="I24" s="149"/>
      <c r="J24" s="149">
        <v>0</v>
      </c>
      <c r="K24" s="149"/>
      <c r="L24" s="149">
        <v>0</v>
      </c>
    </row>
    <row r="25" spans="2:12" x14ac:dyDescent="0.6">
      <c r="B25" s="80"/>
      <c r="C25" s="153" t="s">
        <v>208</v>
      </c>
      <c r="D25" s="153"/>
      <c r="E25" s="153"/>
      <c r="F25" s="149">
        <v>0</v>
      </c>
      <c r="G25" s="149"/>
      <c r="H25" s="149">
        <v>0</v>
      </c>
      <c r="I25" s="149"/>
      <c r="J25" s="149">
        <v>-973</v>
      </c>
      <c r="K25" s="149"/>
      <c r="L25" s="149">
        <v>0</v>
      </c>
    </row>
    <row r="26" spans="2:12" x14ac:dyDescent="0.6">
      <c r="B26" s="80"/>
      <c r="C26" s="153" t="s">
        <v>131</v>
      </c>
      <c r="E26" s="154"/>
      <c r="F26" s="149">
        <v>-1121</v>
      </c>
      <c r="G26" s="149"/>
      <c r="H26" s="149">
        <v>-650</v>
      </c>
      <c r="I26" s="149"/>
      <c r="J26" s="149">
        <v>-9812</v>
      </c>
      <c r="K26" s="149"/>
      <c r="L26" s="149">
        <v>-3400</v>
      </c>
    </row>
    <row r="27" spans="2:12" x14ac:dyDescent="0.6">
      <c r="B27" s="80"/>
      <c r="C27" s="153" t="s">
        <v>132</v>
      </c>
      <c r="D27" s="153"/>
      <c r="E27" s="153"/>
      <c r="F27" s="149">
        <v>3350</v>
      </c>
      <c r="G27" s="149"/>
      <c r="H27" s="149">
        <v>4884</v>
      </c>
      <c r="I27" s="149"/>
      <c r="J27" s="149">
        <v>2014</v>
      </c>
      <c r="K27" s="149"/>
      <c r="L27" s="149">
        <v>4258</v>
      </c>
    </row>
    <row r="28" spans="2:12" x14ac:dyDescent="0.6">
      <c r="B28" s="80"/>
      <c r="C28" s="153" t="s">
        <v>133</v>
      </c>
      <c r="D28" s="153"/>
      <c r="E28" s="153"/>
      <c r="F28" s="182">
        <v>505</v>
      </c>
      <c r="G28" s="149"/>
      <c r="H28" s="182">
        <v>1631</v>
      </c>
      <c r="I28" s="149"/>
      <c r="J28" s="182">
        <v>0</v>
      </c>
      <c r="K28" s="149"/>
      <c r="L28" s="182">
        <v>0</v>
      </c>
    </row>
    <row r="29" spans="2:12" x14ac:dyDescent="0.6">
      <c r="B29" s="152" t="s">
        <v>134</v>
      </c>
      <c r="C29" s="152"/>
      <c r="D29" s="152"/>
      <c r="E29" s="58"/>
      <c r="F29" s="149"/>
      <c r="G29" s="149"/>
      <c r="H29" s="149"/>
      <c r="I29" s="58"/>
      <c r="J29" s="149"/>
      <c r="K29" s="58"/>
      <c r="L29" s="21"/>
    </row>
    <row r="30" spans="2:12" x14ac:dyDescent="0.6">
      <c r="B30" s="80"/>
      <c r="C30" s="152" t="s">
        <v>135</v>
      </c>
      <c r="E30" s="58"/>
      <c r="F30" s="149">
        <f>SUM(F10:F28)</f>
        <v>11127</v>
      </c>
      <c r="G30" s="149"/>
      <c r="H30" s="149">
        <f>SUM(H10:H28)</f>
        <v>-9241</v>
      </c>
      <c r="I30" s="58"/>
      <c r="J30" s="149">
        <f>SUM(J10:J28)</f>
        <v>-4816</v>
      </c>
      <c r="K30" s="58"/>
      <c r="L30" s="149">
        <f>SUM(L10:L28)</f>
        <v>-15076</v>
      </c>
    </row>
    <row r="31" spans="2:12" ht="9" customHeight="1" x14ac:dyDescent="0.6">
      <c r="B31" s="152"/>
      <c r="C31" s="152"/>
      <c r="E31" s="58"/>
      <c r="F31" s="149"/>
      <c r="G31" s="149"/>
      <c r="H31" s="149"/>
      <c r="I31" s="58"/>
      <c r="J31" s="149"/>
      <c r="K31" s="58"/>
      <c r="L31" s="21"/>
    </row>
    <row r="32" spans="2:12" x14ac:dyDescent="0.6">
      <c r="B32" s="152" t="s">
        <v>136</v>
      </c>
      <c r="C32" s="152"/>
      <c r="E32" s="58"/>
      <c r="F32" s="149"/>
      <c r="G32" s="149"/>
      <c r="H32" s="149"/>
      <c r="I32" s="58"/>
      <c r="J32" s="149"/>
      <c r="K32" s="58"/>
      <c r="L32" s="21"/>
    </row>
    <row r="33" spans="2:12" x14ac:dyDescent="0.6">
      <c r="B33" s="80"/>
      <c r="C33" s="74" t="s">
        <v>137</v>
      </c>
      <c r="E33" s="78"/>
      <c r="F33" s="66">
        <v>-26931</v>
      </c>
      <c r="G33" s="149"/>
      <c r="H33" s="66">
        <v>40824</v>
      </c>
      <c r="I33" s="78"/>
      <c r="J33" s="66">
        <v>-22113</v>
      </c>
      <c r="K33" s="66"/>
      <c r="L33" s="66">
        <v>22030</v>
      </c>
    </row>
    <row r="34" spans="2:12" x14ac:dyDescent="0.6">
      <c r="B34" s="80"/>
      <c r="C34" s="74" t="s">
        <v>138</v>
      </c>
      <c r="E34" s="78"/>
      <c r="F34" s="66">
        <f>834</f>
        <v>834</v>
      </c>
      <c r="G34" s="149"/>
      <c r="H34" s="66">
        <v>358</v>
      </c>
      <c r="I34" s="78"/>
      <c r="J34" s="66">
        <f>1444</f>
        <v>1444</v>
      </c>
      <c r="K34" s="66"/>
      <c r="L34" s="66">
        <v>-1287</v>
      </c>
    </row>
    <row r="35" spans="2:12" x14ac:dyDescent="0.6">
      <c r="B35" s="80"/>
      <c r="C35" s="74" t="s">
        <v>139</v>
      </c>
      <c r="E35" s="78"/>
      <c r="F35" s="66">
        <f>-925</f>
        <v>-925</v>
      </c>
      <c r="G35" s="149"/>
      <c r="H35" s="66">
        <v>-4187</v>
      </c>
      <c r="I35" s="78"/>
      <c r="J35" s="66">
        <f>-1225</f>
        <v>-1225</v>
      </c>
      <c r="K35" s="66"/>
      <c r="L35" s="66">
        <v>5193</v>
      </c>
    </row>
    <row r="36" spans="2:12" x14ac:dyDescent="0.6">
      <c r="B36" s="80" t="s">
        <v>209</v>
      </c>
      <c r="E36" s="78"/>
      <c r="F36" s="66"/>
      <c r="G36" s="149"/>
      <c r="H36" s="66"/>
      <c r="I36" s="78"/>
      <c r="J36" s="66"/>
      <c r="K36" s="66"/>
      <c r="L36" s="66"/>
    </row>
    <row r="37" spans="2:12" x14ac:dyDescent="0.6">
      <c r="B37" s="80"/>
      <c r="C37" s="74" t="s">
        <v>140</v>
      </c>
      <c r="E37" s="78"/>
      <c r="F37" s="66">
        <v>5027</v>
      </c>
      <c r="G37" s="149"/>
      <c r="H37" s="66">
        <v>-21774</v>
      </c>
      <c r="I37" s="78"/>
      <c r="J37" s="66">
        <v>4957</v>
      </c>
      <c r="K37" s="66"/>
      <c r="L37" s="66">
        <v>-18779</v>
      </c>
    </row>
    <row r="38" spans="2:12" x14ac:dyDescent="0.6">
      <c r="B38" s="80"/>
      <c r="C38" s="80" t="s">
        <v>141</v>
      </c>
      <c r="E38" s="78"/>
      <c r="F38" s="156">
        <v>-421</v>
      </c>
      <c r="G38" s="66"/>
      <c r="H38" s="149">
        <v>1641</v>
      </c>
      <c r="I38" s="78"/>
      <c r="J38" s="149">
        <v>-639</v>
      </c>
      <c r="K38" s="66"/>
      <c r="L38" s="149">
        <v>1713</v>
      </c>
    </row>
    <row r="39" spans="2:12" ht="20.5" x14ac:dyDescent="0.65">
      <c r="B39" s="80"/>
      <c r="C39" s="80" t="s">
        <v>142</v>
      </c>
      <c r="D39" s="157"/>
      <c r="E39" s="82"/>
      <c r="F39" s="176">
        <v>-107</v>
      </c>
      <c r="G39" s="177"/>
      <c r="H39" s="178">
        <v>-94</v>
      </c>
      <c r="I39" s="179"/>
      <c r="J39" s="176">
        <v>143</v>
      </c>
      <c r="K39" s="180"/>
      <c r="L39" s="178">
        <v>-72</v>
      </c>
    </row>
    <row r="40" spans="2:12" ht="20.5" x14ac:dyDescent="0.65">
      <c r="B40" s="158" t="s">
        <v>143</v>
      </c>
      <c r="C40" s="80"/>
      <c r="E40" s="77"/>
      <c r="F40" s="159">
        <f>SUM(F30:F39)</f>
        <v>-11396</v>
      </c>
      <c r="G40" s="159"/>
      <c r="H40" s="159">
        <f>SUM(H30:H39)</f>
        <v>7527</v>
      </c>
      <c r="I40" s="77"/>
      <c r="J40" s="159">
        <f>SUM(J30:J39)</f>
        <v>-22249</v>
      </c>
      <c r="K40" s="155"/>
      <c r="L40" s="159">
        <f>SUM(L30:L39)</f>
        <v>-6278</v>
      </c>
    </row>
    <row r="41" spans="2:12" ht="12" customHeight="1" x14ac:dyDescent="0.65">
      <c r="B41" s="158"/>
      <c r="C41" s="80"/>
      <c r="E41" s="77"/>
      <c r="F41" s="159"/>
      <c r="G41" s="159"/>
      <c r="H41" s="159"/>
      <c r="I41" s="77"/>
      <c r="J41" s="159"/>
      <c r="K41" s="155"/>
      <c r="L41" s="159"/>
    </row>
    <row r="42" spans="2:12" ht="20.5" hidden="1" x14ac:dyDescent="0.65">
      <c r="B42" s="80"/>
      <c r="C42" s="160" t="s">
        <v>144</v>
      </c>
      <c r="E42" s="77"/>
      <c r="F42" s="127">
        <v>0</v>
      </c>
      <c r="G42" s="66"/>
      <c r="H42" s="149">
        <v>0</v>
      </c>
      <c r="I42" s="77"/>
      <c r="J42" s="127">
        <v>0</v>
      </c>
      <c r="K42" s="155"/>
      <c r="L42" s="149">
        <v>0</v>
      </c>
    </row>
    <row r="43" spans="2:12" ht="20.5" x14ac:dyDescent="0.65">
      <c r="B43" s="80"/>
      <c r="C43" s="160" t="s">
        <v>145</v>
      </c>
      <c r="E43" s="77"/>
      <c r="F43" s="127">
        <v>0</v>
      </c>
      <c r="G43" s="66"/>
      <c r="H43" s="82">
        <v>-769</v>
      </c>
      <c r="I43" s="77"/>
      <c r="J43" s="127">
        <v>0</v>
      </c>
      <c r="K43" s="155"/>
      <c r="L43" s="82">
        <v>-761</v>
      </c>
    </row>
    <row r="44" spans="2:12" ht="20.5" x14ac:dyDescent="0.65">
      <c r="B44" s="80"/>
      <c r="C44" s="80" t="s">
        <v>133</v>
      </c>
      <c r="E44" s="77"/>
      <c r="F44" s="21">
        <v>-516</v>
      </c>
      <c r="G44" s="21"/>
      <c r="H44" s="21">
        <v>3856</v>
      </c>
      <c r="I44" s="77"/>
      <c r="J44" s="127">
        <v>0</v>
      </c>
      <c r="K44" s="155"/>
      <c r="L44" s="82">
        <v>5337</v>
      </c>
    </row>
    <row r="45" spans="2:12" ht="20.5" x14ac:dyDescent="0.65">
      <c r="B45" s="124" t="s">
        <v>146</v>
      </c>
      <c r="C45" s="80"/>
      <c r="E45" s="77"/>
      <c r="F45" s="161">
        <f>SUM(F40:F44)</f>
        <v>-11912</v>
      </c>
      <c r="G45" s="162"/>
      <c r="H45" s="161">
        <f>SUM(H40:H44)</f>
        <v>10614</v>
      </c>
      <c r="I45" s="77"/>
      <c r="J45" s="161">
        <f>SUM(J40:J44)</f>
        <v>-22249</v>
      </c>
      <c r="K45" s="155"/>
      <c r="L45" s="161">
        <f>SUM(L40:L44)</f>
        <v>-1702</v>
      </c>
    </row>
    <row r="46" spans="2:12" ht="11.25" customHeight="1" x14ac:dyDescent="0.65">
      <c r="B46" s="124"/>
      <c r="C46" s="80"/>
      <c r="E46" s="77"/>
      <c r="F46" s="159"/>
      <c r="G46" s="159"/>
      <c r="H46" s="159"/>
      <c r="I46" s="77"/>
      <c r="J46" s="159"/>
      <c r="K46" s="155"/>
      <c r="L46" s="159"/>
    </row>
    <row r="47" spans="2:12" ht="20.5" x14ac:dyDescent="0.65">
      <c r="B47" s="29" t="s">
        <v>192</v>
      </c>
      <c r="C47" s="163"/>
      <c r="D47" s="164"/>
      <c r="E47" s="165"/>
      <c r="F47" s="166"/>
      <c r="G47" s="166"/>
      <c r="H47" s="166"/>
      <c r="I47" s="165"/>
      <c r="J47" s="166"/>
      <c r="K47" s="167"/>
      <c r="L47" s="166"/>
    </row>
    <row r="48" spans="2:12" ht="20.5" x14ac:dyDescent="0.65">
      <c r="B48" s="29"/>
      <c r="C48" s="163"/>
      <c r="D48" s="164"/>
      <c r="E48" s="165"/>
      <c r="F48" s="166"/>
      <c r="G48" s="166"/>
      <c r="H48" s="166"/>
      <c r="I48" s="165"/>
      <c r="J48" s="166"/>
      <c r="K48" s="167"/>
      <c r="L48" s="166"/>
    </row>
    <row r="49" spans="2:12" ht="20.5" x14ac:dyDescent="0.65">
      <c r="B49" s="29"/>
      <c r="C49" s="163"/>
      <c r="D49" s="164"/>
      <c r="E49" s="165"/>
      <c r="F49" s="166"/>
      <c r="G49" s="166"/>
      <c r="H49" s="166"/>
      <c r="I49" s="165"/>
      <c r="J49" s="166"/>
      <c r="K49" s="167"/>
      <c r="L49" s="166"/>
    </row>
    <row r="50" spans="2:12" ht="20.5" x14ac:dyDescent="0.65">
      <c r="B50" s="29"/>
      <c r="C50" s="163"/>
      <c r="D50" s="164"/>
      <c r="E50" s="165"/>
      <c r="F50" s="166"/>
      <c r="G50" s="166"/>
      <c r="H50" s="166"/>
      <c r="I50" s="165"/>
      <c r="J50" s="166"/>
      <c r="K50" s="167"/>
      <c r="L50" s="166"/>
    </row>
    <row r="51" spans="2:12" ht="20.5" x14ac:dyDescent="0.65">
      <c r="B51" s="29"/>
      <c r="C51" s="163"/>
      <c r="D51" s="164"/>
      <c r="E51" s="165"/>
      <c r="F51" s="166"/>
      <c r="G51" s="166"/>
      <c r="H51" s="166"/>
      <c r="I51" s="165"/>
      <c r="J51" s="166"/>
      <c r="K51" s="167"/>
      <c r="L51" s="166"/>
    </row>
    <row r="52" spans="2:12" ht="20.5" x14ac:dyDescent="0.65">
      <c r="B52" s="163"/>
      <c r="C52" s="163"/>
      <c r="D52" s="164"/>
      <c r="E52" s="165"/>
      <c r="F52" s="166"/>
      <c r="G52" s="166"/>
      <c r="H52" s="166"/>
      <c r="I52" s="165"/>
      <c r="J52" s="166"/>
      <c r="K52" s="167"/>
      <c r="L52" s="166"/>
    </row>
    <row r="53" spans="2:12" ht="20.5" x14ac:dyDescent="0.65">
      <c r="B53" s="163"/>
      <c r="C53" s="141" t="s">
        <v>182</v>
      </c>
      <c r="D53" s="164"/>
      <c r="E53" s="165"/>
      <c r="F53" s="166"/>
      <c r="G53" s="166"/>
      <c r="H53" s="166"/>
      <c r="I53" s="143"/>
      <c r="J53" s="141" t="s">
        <v>183</v>
      </c>
      <c r="K53" s="167"/>
      <c r="L53" s="166"/>
    </row>
    <row r="54" spans="2:12" ht="20.5" x14ac:dyDescent="0.65">
      <c r="B54" s="163"/>
      <c r="C54" s="141" t="s">
        <v>181</v>
      </c>
      <c r="D54" s="164"/>
      <c r="E54" s="165"/>
      <c r="F54" s="166"/>
      <c r="G54" s="166"/>
      <c r="H54" s="166"/>
      <c r="I54" s="143"/>
      <c r="J54" s="141" t="s">
        <v>184</v>
      </c>
      <c r="K54" s="167"/>
      <c r="L54" s="166"/>
    </row>
    <row r="55" spans="2:12" ht="20.5" x14ac:dyDescent="0.65">
      <c r="B55" s="163"/>
      <c r="C55" s="141"/>
      <c r="D55" s="164"/>
      <c r="E55" s="165"/>
      <c r="F55" s="166"/>
      <c r="G55" s="166"/>
      <c r="H55" s="166"/>
      <c r="I55" s="143"/>
      <c r="J55" s="141"/>
      <c r="K55" s="167"/>
      <c r="L55" s="166"/>
    </row>
    <row r="56" spans="2:12" ht="20.5" x14ac:dyDescent="0.65">
      <c r="B56" s="163"/>
      <c r="C56" s="141"/>
      <c r="D56" s="164"/>
      <c r="E56" s="165"/>
      <c r="F56" s="166"/>
      <c r="G56" s="166"/>
      <c r="H56" s="166"/>
      <c r="I56" s="143"/>
      <c r="J56" s="141"/>
      <c r="K56" s="167"/>
      <c r="L56" s="166"/>
    </row>
    <row r="57" spans="2:12" ht="20.5" x14ac:dyDescent="0.65">
      <c r="B57" s="223" t="s">
        <v>220</v>
      </c>
      <c r="C57" s="224"/>
      <c r="D57" s="224"/>
      <c r="E57" s="224"/>
      <c r="F57" s="224"/>
      <c r="G57" s="224"/>
      <c r="H57" s="224"/>
      <c r="I57" s="224"/>
      <c r="J57" s="224"/>
      <c r="K57" s="224"/>
      <c r="L57" s="224"/>
    </row>
    <row r="58" spans="2:12" ht="20.5" x14ac:dyDescent="0.65">
      <c r="B58" s="144"/>
      <c r="C58" s="144"/>
      <c r="D58" s="144"/>
      <c r="E58" s="144"/>
      <c r="F58" s="144"/>
      <c r="G58" s="144"/>
      <c r="H58" s="144"/>
      <c r="I58" s="144"/>
      <c r="J58" s="214" t="s">
        <v>191</v>
      </c>
      <c r="K58" s="214"/>
      <c r="L58" s="214"/>
    </row>
    <row r="59" spans="2:12" ht="20.5" x14ac:dyDescent="0.65">
      <c r="B59" s="224" t="s">
        <v>0</v>
      </c>
      <c r="C59" s="224"/>
      <c r="D59" s="224"/>
      <c r="E59" s="224"/>
      <c r="F59" s="224"/>
      <c r="G59" s="224"/>
      <c r="H59" s="224"/>
      <c r="I59" s="224"/>
      <c r="J59" s="224"/>
      <c r="K59" s="224"/>
      <c r="L59" s="224"/>
    </row>
    <row r="60" spans="2:12" ht="20.5" x14ac:dyDescent="0.35">
      <c r="B60" s="225" t="s">
        <v>119</v>
      </c>
      <c r="C60" s="225"/>
      <c r="D60" s="225"/>
      <c r="E60" s="225"/>
      <c r="F60" s="225"/>
      <c r="G60" s="225"/>
      <c r="H60" s="225"/>
      <c r="I60" s="225"/>
      <c r="J60" s="225"/>
      <c r="K60" s="225"/>
      <c r="L60" s="225"/>
    </row>
    <row r="61" spans="2:12" ht="20.5" x14ac:dyDescent="0.65">
      <c r="B61" s="224" t="s">
        <v>204</v>
      </c>
      <c r="C61" s="224"/>
      <c r="D61" s="224"/>
      <c r="E61" s="224"/>
      <c r="F61" s="224"/>
      <c r="G61" s="224"/>
      <c r="H61" s="224"/>
      <c r="I61" s="224"/>
      <c r="J61" s="224"/>
      <c r="K61" s="224"/>
      <c r="L61" s="224"/>
    </row>
    <row r="62" spans="2:12" ht="11.25" customHeight="1" x14ac:dyDescent="0.65">
      <c r="B62" s="144"/>
      <c r="C62" s="144"/>
      <c r="D62" s="144"/>
      <c r="E62" s="144"/>
      <c r="F62" s="144"/>
      <c r="G62" s="144"/>
      <c r="H62" s="144"/>
      <c r="I62" s="144"/>
      <c r="J62" s="144"/>
      <c r="K62" s="144"/>
      <c r="L62" s="144"/>
    </row>
    <row r="63" spans="2:12" ht="20.5" x14ac:dyDescent="0.65">
      <c r="B63" s="116"/>
      <c r="C63" s="116"/>
      <c r="F63" s="219" t="s">
        <v>2</v>
      </c>
      <c r="G63" s="219"/>
      <c r="H63" s="219"/>
      <c r="I63" s="219"/>
      <c r="J63" s="219"/>
      <c r="K63" s="219"/>
      <c r="L63" s="219"/>
    </row>
    <row r="64" spans="2:12" ht="20.5" x14ac:dyDescent="0.65">
      <c r="B64" s="116"/>
      <c r="C64" s="116"/>
      <c r="F64" s="220" t="s">
        <v>3</v>
      </c>
      <c r="G64" s="220"/>
      <c r="H64" s="220"/>
      <c r="J64" s="219" t="s">
        <v>4</v>
      </c>
      <c r="K64" s="219"/>
      <c r="L64" s="219"/>
    </row>
    <row r="65" spans="2:12" ht="20.5" x14ac:dyDescent="0.65">
      <c r="B65" s="116"/>
      <c r="C65" s="116"/>
      <c r="D65" s="145" t="s">
        <v>5</v>
      </c>
      <c r="F65" s="147">
        <v>2565</v>
      </c>
      <c r="G65" s="148"/>
      <c r="H65" s="147">
        <v>2564</v>
      </c>
      <c r="I65" s="149"/>
      <c r="J65" s="150">
        <v>2565</v>
      </c>
      <c r="K65" s="151"/>
      <c r="L65" s="150">
        <v>2564</v>
      </c>
    </row>
    <row r="66" spans="2:12" ht="20.5" x14ac:dyDescent="0.65">
      <c r="B66" s="124" t="s">
        <v>147</v>
      </c>
      <c r="C66" s="124"/>
      <c r="D66" s="81"/>
      <c r="E66" s="168"/>
      <c r="F66" s="168"/>
      <c r="G66" s="168"/>
      <c r="H66" s="168"/>
      <c r="I66" s="168"/>
      <c r="J66" s="168"/>
      <c r="K66" s="168"/>
      <c r="L66" s="168"/>
    </row>
    <row r="67" spans="2:12" x14ac:dyDescent="0.6">
      <c r="B67" s="80"/>
      <c r="C67" s="80" t="s">
        <v>148</v>
      </c>
      <c r="D67" s="157"/>
      <c r="E67" s="82"/>
      <c r="F67" s="127">
        <v>396</v>
      </c>
      <c r="G67" s="21"/>
      <c r="H67" s="31">
        <v>147</v>
      </c>
      <c r="I67" s="82"/>
      <c r="J67" s="127">
        <v>2</v>
      </c>
      <c r="K67" s="82"/>
      <c r="L67" s="127">
        <v>147</v>
      </c>
    </row>
    <row r="68" spans="2:12" x14ac:dyDescent="0.6">
      <c r="B68" s="80"/>
      <c r="C68" s="80" t="s">
        <v>226</v>
      </c>
      <c r="D68" s="196"/>
      <c r="E68" s="82"/>
      <c r="F68" s="127">
        <v>-212824</v>
      </c>
      <c r="G68" s="21"/>
      <c r="H68" s="31">
        <v>0</v>
      </c>
      <c r="I68" s="82"/>
      <c r="J68" s="127">
        <v>0</v>
      </c>
      <c r="K68" s="82"/>
      <c r="L68" s="127">
        <v>0</v>
      </c>
    </row>
    <row r="69" spans="2:12" x14ac:dyDescent="0.6">
      <c r="B69" s="80"/>
      <c r="C69" s="80" t="s">
        <v>149</v>
      </c>
      <c r="D69" s="157"/>
      <c r="E69" s="82"/>
      <c r="F69" s="127">
        <v>0</v>
      </c>
      <c r="G69" s="21"/>
      <c r="H69" s="31">
        <v>76795</v>
      </c>
      <c r="I69" s="82"/>
      <c r="J69" s="127">
        <v>0</v>
      </c>
      <c r="K69" s="82"/>
      <c r="L69" s="127">
        <v>76795</v>
      </c>
    </row>
    <row r="70" spans="2:12" hidden="1" x14ac:dyDescent="0.6">
      <c r="B70" s="80"/>
      <c r="C70" s="80" t="s">
        <v>150</v>
      </c>
      <c r="D70" s="157"/>
      <c r="E70" s="82"/>
      <c r="F70" s="127"/>
      <c r="G70" s="21"/>
      <c r="H70" s="127"/>
      <c r="I70" s="82"/>
      <c r="J70" s="127"/>
      <c r="K70" s="82"/>
      <c r="L70" s="127"/>
    </row>
    <row r="71" spans="2:12" x14ac:dyDescent="0.6">
      <c r="B71" s="80"/>
      <c r="C71" s="80" t="s">
        <v>151</v>
      </c>
      <c r="D71" s="157"/>
      <c r="E71" s="82"/>
      <c r="F71" s="127">
        <v>205</v>
      </c>
      <c r="G71" s="21"/>
      <c r="H71" s="21">
        <v>9207</v>
      </c>
      <c r="I71" s="82"/>
      <c r="J71" s="127">
        <v>205</v>
      </c>
      <c r="K71" s="82"/>
      <c r="L71" s="127">
        <v>9207</v>
      </c>
    </row>
    <row r="72" spans="2:12" hidden="1" x14ac:dyDescent="0.6">
      <c r="B72" s="80"/>
      <c r="C72" s="80" t="s">
        <v>152</v>
      </c>
      <c r="D72" s="157"/>
      <c r="E72" s="82"/>
      <c r="F72" s="127">
        <v>0</v>
      </c>
      <c r="G72" s="21"/>
      <c r="H72" s="127">
        <v>0</v>
      </c>
      <c r="I72" s="82"/>
      <c r="J72" s="127">
        <v>0</v>
      </c>
      <c r="K72" s="82"/>
      <c r="L72" s="127">
        <v>0</v>
      </c>
    </row>
    <row r="73" spans="2:12" x14ac:dyDescent="0.6">
      <c r="B73" s="80"/>
      <c r="C73" s="80" t="s">
        <v>153</v>
      </c>
      <c r="D73" s="157"/>
      <c r="E73" s="82"/>
      <c r="F73" s="127">
        <v>0</v>
      </c>
      <c r="G73" s="21"/>
      <c r="H73" s="127">
        <v>0</v>
      </c>
      <c r="I73" s="82"/>
      <c r="J73" s="127">
        <v>0</v>
      </c>
      <c r="K73" s="82"/>
      <c r="L73" s="127">
        <v>-130000</v>
      </c>
    </row>
    <row r="74" spans="2:12" x14ac:dyDescent="0.6">
      <c r="B74" s="80"/>
      <c r="C74" s="80" t="s">
        <v>154</v>
      </c>
      <c r="D74" s="157"/>
      <c r="E74" s="82"/>
      <c r="F74" s="127">
        <v>0</v>
      </c>
      <c r="G74" s="21"/>
      <c r="H74" s="127">
        <v>-120000</v>
      </c>
      <c r="I74" s="82"/>
      <c r="J74" s="127">
        <v>0</v>
      </c>
      <c r="K74" s="82"/>
      <c r="L74" s="127">
        <v>0</v>
      </c>
    </row>
    <row r="75" spans="2:12" x14ac:dyDescent="0.6">
      <c r="B75" s="80"/>
      <c r="C75" s="4" t="s">
        <v>155</v>
      </c>
      <c r="D75" s="157"/>
      <c r="E75" s="82"/>
      <c r="F75" s="127">
        <v>0</v>
      </c>
      <c r="G75" s="21"/>
      <c r="H75" s="127">
        <v>0</v>
      </c>
      <c r="I75" s="82"/>
      <c r="J75" s="127">
        <v>-257180</v>
      </c>
      <c r="K75" s="82"/>
      <c r="L75" s="127">
        <v>-42313</v>
      </c>
    </row>
    <row r="76" spans="2:12" x14ac:dyDescent="0.6">
      <c r="B76" s="80"/>
      <c r="C76" s="80" t="s">
        <v>195</v>
      </c>
      <c r="D76" s="157"/>
      <c r="E76" s="82"/>
      <c r="F76" s="127">
        <v>0</v>
      </c>
      <c r="G76" s="21"/>
      <c r="H76" s="127">
        <v>-61059</v>
      </c>
      <c r="I76" s="82"/>
      <c r="J76" s="127">
        <v>0</v>
      </c>
      <c r="K76" s="82"/>
      <c r="L76" s="127">
        <v>57</v>
      </c>
    </row>
    <row r="77" spans="2:12" x14ac:dyDescent="0.6">
      <c r="B77" s="80"/>
      <c r="C77" s="80" t="s">
        <v>156</v>
      </c>
      <c r="D77" s="157"/>
      <c r="E77" s="82"/>
      <c r="F77" s="127">
        <v>-21980</v>
      </c>
      <c r="G77" s="21"/>
      <c r="H77" s="127">
        <v>0</v>
      </c>
      <c r="I77" s="82"/>
      <c r="J77" s="127">
        <v>-21980</v>
      </c>
      <c r="K77" s="82"/>
      <c r="L77" s="127">
        <v>0</v>
      </c>
    </row>
    <row r="78" spans="2:12" x14ac:dyDescent="0.6">
      <c r="B78" s="80"/>
      <c r="C78" s="80" t="s">
        <v>197</v>
      </c>
      <c r="D78" s="157"/>
      <c r="E78" s="82"/>
      <c r="F78" s="127">
        <v>-9877</v>
      </c>
      <c r="G78" s="21"/>
      <c r="H78" s="127">
        <v>0</v>
      </c>
      <c r="I78" s="82"/>
      <c r="J78" s="127">
        <v>0</v>
      </c>
      <c r="K78" s="82"/>
      <c r="L78" s="127">
        <v>0</v>
      </c>
    </row>
    <row r="79" spans="2:12" x14ac:dyDescent="0.6">
      <c r="B79" s="80"/>
      <c r="C79" s="4" t="s">
        <v>157</v>
      </c>
      <c r="D79" s="157"/>
      <c r="E79" s="82"/>
      <c r="F79" s="127">
        <v>0</v>
      </c>
      <c r="G79" s="21"/>
      <c r="H79" s="127">
        <v>-62</v>
      </c>
      <c r="I79" s="82"/>
      <c r="J79" s="127">
        <v>0</v>
      </c>
      <c r="K79" s="82"/>
      <c r="L79" s="127">
        <v>0</v>
      </c>
    </row>
    <row r="80" spans="2:12" x14ac:dyDescent="0.6">
      <c r="B80" s="80"/>
      <c r="C80" s="80" t="s">
        <v>158</v>
      </c>
      <c r="D80" s="157"/>
      <c r="E80" s="82"/>
      <c r="F80" s="127">
        <v>-508777</v>
      </c>
      <c r="G80" s="21"/>
      <c r="H80" s="127">
        <v>0</v>
      </c>
      <c r="I80" s="82"/>
      <c r="J80" s="127">
        <v>-508777</v>
      </c>
      <c r="K80" s="82"/>
      <c r="L80" s="127">
        <v>0</v>
      </c>
    </row>
    <row r="81" spans="2:12" x14ac:dyDescent="0.6">
      <c r="B81" s="80"/>
      <c r="C81" s="74" t="s">
        <v>210</v>
      </c>
      <c r="D81" s="157"/>
      <c r="E81" s="82"/>
      <c r="F81" s="127">
        <v>0</v>
      </c>
      <c r="G81" s="21"/>
      <c r="H81" s="21">
        <v>-218407</v>
      </c>
      <c r="I81" s="82"/>
      <c r="J81" s="127">
        <v>0</v>
      </c>
      <c r="K81" s="82"/>
      <c r="L81" s="169">
        <v>-219250</v>
      </c>
    </row>
    <row r="82" spans="2:12" x14ac:dyDescent="0.6">
      <c r="B82" s="80"/>
      <c r="C82" s="74" t="s">
        <v>211</v>
      </c>
      <c r="D82" s="196"/>
      <c r="E82" s="82"/>
      <c r="F82" s="127">
        <v>-42150</v>
      </c>
      <c r="G82" s="21"/>
      <c r="H82" s="21">
        <v>0</v>
      </c>
      <c r="I82" s="82"/>
      <c r="J82" s="127">
        <v>0</v>
      </c>
      <c r="K82" s="82"/>
      <c r="L82" s="169">
        <v>0</v>
      </c>
    </row>
    <row r="83" spans="2:12" x14ac:dyDescent="0.6">
      <c r="B83" s="80"/>
      <c r="C83" s="74" t="s">
        <v>159</v>
      </c>
      <c r="D83" s="157"/>
      <c r="E83" s="82"/>
      <c r="F83" s="21">
        <f>-75759-F127</f>
        <v>-66144</v>
      </c>
      <c r="G83" s="21"/>
      <c r="H83" s="21">
        <v>-11813</v>
      </c>
      <c r="I83" s="82"/>
      <c r="J83" s="21">
        <f>-56231-J127</f>
        <v>-54384</v>
      </c>
      <c r="K83" s="82"/>
      <c r="L83" s="21">
        <v>-6958</v>
      </c>
    </row>
    <row r="84" spans="2:12" x14ac:dyDescent="0.6">
      <c r="B84" s="80"/>
      <c r="C84" s="74" t="s">
        <v>189</v>
      </c>
      <c r="D84" s="157"/>
      <c r="E84" s="82"/>
      <c r="F84" s="21"/>
      <c r="G84" s="21"/>
      <c r="H84" s="21"/>
      <c r="I84" s="82"/>
      <c r="J84" s="21"/>
      <c r="K84" s="82"/>
      <c r="L84" s="21"/>
    </row>
    <row r="85" spans="2:12" x14ac:dyDescent="0.6">
      <c r="B85" s="80"/>
      <c r="C85" s="80" t="s">
        <v>160</v>
      </c>
      <c r="D85" s="157"/>
      <c r="E85" s="82"/>
      <c r="F85" s="21">
        <f>18885+F125</f>
        <v>18369</v>
      </c>
      <c r="G85" s="21"/>
      <c r="H85" s="21">
        <v>265986</v>
      </c>
      <c r="I85" s="82"/>
      <c r="J85" s="21">
        <v>12098</v>
      </c>
      <c r="K85" s="82"/>
      <c r="L85" s="21">
        <v>244587</v>
      </c>
    </row>
    <row r="86" spans="2:12" x14ac:dyDescent="0.6">
      <c r="B86" s="80"/>
      <c r="C86" s="74" t="s">
        <v>161</v>
      </c>
      <c r="D86" s="157"/>
      <c r="E86" s="82"/>
      <c r="F86" s="33">
        <v>-20</v>
      </c>
      <c r="G86" s="21"/>
      <c r="H86" s="21">
        <v>0</v>
      </c>
      <c r="I86" s="82"/>
      <c r="J86" s="33">
        <v>-20</v>
      </c>
      <c r="K86" s="82"/>
      <c r="L86" s="21">
        <v>0</v>
      </c>
    </row>
    <row r="87" spans="2:12" ht="20.5" x14ac:dyDescent="0.65">
      <c r="B87" s="124" t="s">
        <v>162</v>
      </c>
      <c r="C87" s="80"/>
      <c r="D87" s="81"/>
      <c r="E87" s="82"/>
      <c r="F87" s="161">
        <f>SUM(F67:F86)</f>
        <v>-842802</v>
      </c>
      <c r="G87" s="162"/>
      <c r="H87" s="161">
        <f>SUM(H67:H86)</f>
        <v>-59206</v>
      </c>
      <c r="I87" s="82"/>
      <c r="J87" s="161">
        <f>SUM(J67:J86)</f>
        <v>-830036</v>
      </c>
      <c r="K87" s="159"/>
      <c r="L87" s="161">
        <f>SUM(L67:L86)</f>
        <v>-67728</v>
      </c>
    </row>
    <row r="88" spans="2:12" ht="8.25" customHeight="1" x14ac:dyDescent="0.6"/>
    <row r="89" spans="2:12" ht="20.5" x14ac:dyDescent="0.65">
      <c r="B89" s="124" t="s">
        <v>163</v>
      </c>
      <c r="C89" s="124"/>
      <c r="E89" s="78"/>
      <c r="F89" s="77"/>
      <c r="G89" s="77"/>
      <c r="H89" s="77"/>
      <c r="I89" s="78"/>
      <c r="J89" s="77"/>
      <c r="K89" s="78"/>
      <c r="L89" s="77"/>
    </row>
    <row r="90" spans="2:12" x14ac:dyDescent="0.6">
      <c r="B90" s="80"/>
      <c r="C90" s="74" t="s">
        <v>164</v>
      </c>
      <c r="E90" s="82"/>
      <c r="F90" s="21">
        <v>-3350</v>
      </c>
      <c r="G90" s="21"/>
      <c r="H90" s="21">
        <v>-4884</v>
      </c>
      <c r="I90" s="82"/>
      <c r="J90" s="21">
        <v>-2014</v>
      </c>
      <c r="K90" s="21"/>
      <c r="L90" s="21">
        <v>-4258</v>
      </c>
    </row>
    <row r="91" spans="2:12" x14ac:dyDescent="0.6">
      <c r="B91" s="80"/>
      <c r="C91" s="74" t="s">
        <v>165</v>
      </c>
      <c r="E91" s="78"/>
      <c r="F91" s="21">
        <f>-7104-F126-F125+1</f>
        <v>-16202</v>
      </c>
      <c r="G91" s="21"/>
      <c r="H91" s="21">
        <v>-190434</v>
      </c>
      <c r="I91" s="78"/>
      <c r="J91" s="21">
        <f>-5997-J126+1</f>
        <v>-7843</v>
      </c>
      <c r="K91" s="21"/>
      <c r="L91" s="21">
        <v>-176099</v>
      </c>
    </row>
    <row r="92" spans="2:12" x14ac:dyDescent="0.6">
      <c r="B92" s="80"/>
      <c r="C92" s="74" t="s">
        <v>166</v>
      </c>
      <c r="E92" s="78"/>
      <c r="F92" s="21">
        <v>909857</v>
      </c>
      <c r="G92" s="21"/>
      <c r="H92" s="21">
        <v>249321</v>
      </c>
      <c r="I92" s="21"/>
      <c r="J92" s="21">
        <v>909857</v>
      </c>
      <c r="K92" s="21"/>
      <c r="L92" s="21">
        <v>249321</v>
      </c>
    </row>
    <row r="93" spans="2:12" hidden="1" x14ac:dyDescent="0.6">
      <c r="B93" s="80"/>
      <c r="C93" s="74" t="s">
        <v>167</v>
      </c>
      <c r="E93" s="78"/>
      <c r="F93" s="127">
        <v>0</v>
      </c>
      <c r="G93" s="21"/>
      <c r="H93" s="77">
        <v>0</v>
      </c>
      <c r="I93" s="78"/>
      <c r="J93" s="127">
        <v>0</v>
      </c>
      <c r="K93" s="21"/>
      <c r="L93" s="77">
        <v>0</v>
      </c>
    </row>
    <row r="94" spans="2:12" hidden="1" x14ac:dyDescent="0.6">
      <c r="B94" s="80"/>
      <c r="C94" s="74" t="s">
        <v>168</v>
      </c>
      <c r="E94" s="78"/>
      <c r="F94" s="77">
        <v>0</v>
      </c>
      <c r="G94" s="21"/>
      <c r="H94" s="77">
        <v>0</v>
      </c>
      <c r="I94" s="78"/>
      <c r="J94" s="127">
        <v>0</v>
      </c>
      <c r="K94" s="21"/>
      <c r="L94" s="77">
        <v>0</v>
      </c>
    </row>
    <row r="95" spans="2:12" ht="20.5" x14ac:dyDescent="0.65">
      <c r="B95" s="124" t="s">
        <v>169</v>
      </c>
      <c r="C95" s="124"/>
      <c r="E95" s="78"/>
      <c r="F95" s="161">
        <f>SUM(F90:F94)</f>
        <v>890305</v>
      </c>
      <c r="G95" s="162"/>
      <c r="H95" s="161">
        <f>SUM(H90:H94)</f>
        <v>54003</v>
      </c>
      <c r="I95" s="78"/>
      <c r="J95" s="161">
        <f>SUM(J90:J94)</f>
        <v>900000</v>
      </c>
      <c r="K95" s="170"/>
      <c r="L95" s="161">
        <f>SUM(L90:L94)</f>
        <v>68964</v>
      </c>
    </row>
    <row r="96" spans="2:12" ht="9.75" customHeight="1" x14ac:dyDescent="0.65">
      <c r="B96" s="124"/>
      <c r="C96" s="124"/>
      <c r="E96" s="78"/>
      <c r="F96" s="77"/>
      <c r="G96" s="77"/>
      <c r="H96" s="77"/>
      <c r="I96" s="78"/>
      <c r="J96" s="77"/>
      <c r="K96" s="78"/>
      <c r="L96" s="77"/>
    </row>
    <row r="97" spans="2:12" ht="20.5" x14ac:dyDescent="0.65">
      <c r="B97" s="124" t="s">
        <v>170</v>
      </c>
      <c r="C97" s="124"/>
      <c r="E97" s="149"/>
      <c r="F97" s="162">
        <f>F45+F87+F95</f>
        <v>35591</v>
      </c>
      <c r="G97" s="162"/>
      <c r="H97" s="162">
        <f>H45+H87+H95</f>
        <v>5411</v>
      </c>
      <c r="I97" s="162"/>
      <c r="J97" s="162">
        <f>J45+J87+J95</f>
        <v>47715</v>
      </c>
      <c r="K97" s="162"/>
      <c r="L97" s="162">
        <f>L45+L87+L95</f>
        <v>-466</v>
      </c>
    </row>
    <row r="98" spans="2:12" x14ac:dyDescent="0.6">
      <c r="B98" s="74" t="s">
        <v>186</v>
      </c>
      <c r="D98" s="81"/>
      <c r="E98" s="78"/>
      <c r="F98" s="21">
        <v>19705</v>
      </c>
      <c r="G98" s="21"/>
      <c r="H98" s="21">
        <v>6394</v>
      </c>
      <c r="I98" s="78"/>
      <c r="J98" s="21">
        <v>1574</v>
      </c>
      <c r="K98" s="78"/>
      <c r="L98" s="149">
        <v>6329</v>
      </c>
    </row>
    <row r="99" spans="2:12" ht="20.5" x14ac:dyDescent="0.65">
      <c r="B99" s="74" t="s">
        <v>171</v>
      </c>
      <c r="C99" s="124"/>
      <c r="E99" s="149"/>
      <c r="F99" s="127">
        <v>0</v>
      </c>
      <c r="G99" s="162"/>
      <c r="H99" s="127">
        <v>3401</v>
      </c>
      <c r="I99" s="149"/>
      <c r="J99" s="127">
        <v>0</v>
      </c>
      <c r="K99" s="127"/>
      <c r="L99" s="127">
        <v>0</v>
      </c>
    </row>
    <row r="100" spans="2:12" hidden="1" x14ac:dyDescent="0.6">
      <c r="B100" s="74" t="s">
        <v>172</v>
      </c>
      <c r="D100" s="81"/>
      <c r="E100" s="78"/>
      <c r="F100" s="127">
        <v>0</v>
      </c>
      <c r="G100" s="21"/>
      <c r="H100" s="127">
        <v>0</v>
      </c>
      <c r="I100" s="78"/>
      <c r="J100" s="127">
        <v>0</v>
      </c>
      <c r="K100" s="78"/>
      <c r="L100" s="127">
        <v>0</v>
      </c>
    </row>
    <row r="101" spans="2:12" ht="21" thickBot="1" x14ac:dyDescent="0.7">
      <c r="B101" s="124" t="s">
        <v>173</v>
      </c>
      <c r="C101" s="124"/>
      <c r="D101" s="81"/>
      <c r="E101" s="78"/>
      <c r="F101" s="171">
        <f>SUM(F97:F100)</f>
        <v>55296</v>
      </c>
      <c r="G101" s="162"/>
      <c r="H101" s="171">
        <f>SUM(H97:H100)</f>
        <v>15206</v>
      </c>
      <c r="I101" s="78"/>
      <c r="J101" s="171">
        <f>SUM(J97:J100)</f>
        <v>49289</v>
      </c>
      <c r="K101" s="170"/>
      <c r="L101" s="171">
        <f>SUM(L97:L100)</f>
        <v>5863</v>
      </c>
    </row>
    <row r="102" spans="2:12" ht="9" customHeight="1" thickTop="1" x14ac:dyDescent="0.6"/>
    <row r="103" spans="2:12" ht="24" customHeight="1" x14ac:dyDescent="0.6">
      <c r="B103" s="29" t="s">
        <v>192</v>
      </c>
    </row>
    <row r="104" spans="2:12" ht="24" customHeight="1" x14ac:dyDescent="0.6"/>
    <row r="105" spans="2:12" ht="24" customHeight="1" x14ac:dyDescent="0.6"/>
    <row r="106" spans="2:12" ht="24" customHeight="1" x14ac:dyDescent="0.6"/>
    <row r="107" spans="2:12" ht="24" customHeight="1" x14ac:dyDescent="0.6"/>
    <row r="108" spans="2:12" ht="20.5" x14ac:dyDescent="0.65">
      <c r="B108" s="163"/>
      <c r="C108" s="141" t="s">
        <v>182</v>
      </c>
      <c r="D108" s="164"/>
      <c r="E108" s="165"/>
      <c r="F108" s="166"/>
      <c r="G108" s="166"/>
      <c r="H108" s="166"/>
      <c r="I108" s="143"/>
      <c r="J108" s="141" t="s">
        <v>183</v>
      </c>
      <c r="K108" s="167"/>
      <c r="L108" s="166"/>
    </row>
    <row r="109" spans="2:12" ht="20.5" x14ac:dyDescent="0.65">
      <c r="B109" s="163"/>
      <c r="C109" s="141" t="s">
        <v>181</v>
      </c>
      <c r="D109" s="164"/>
      <c r="E109" s="165"/>
      <c r="F109" s="166"/>
      <c r="G109" s="166"/>
      <c r="H109" s="166"/>
      <c r="I109" s="143"/>
      <c r="J109" s="141" t="s">
        <v>184</v>
      </c>
      <c r="K109" s="167"/>
      <c r="L109" s="166"/>
    </row>
    <row r="110" spans="2:12" ht="20.5" x14ac:dyDescent="0.65">
      <c r="B110" s="163"/>
      <c r="C110" s="141"/>
      <c r="D110" s="164"/>
      <c r="E110" s="165"/>
      <c r="F110" s="166"/>
      <c r="G110" s="166"/>
      <c r="H110" s="166"/>
      <c r="I110" s="143"/>
      <c r="J110" s="141"/>
      <c r="K110" s="167"/>
      <c r="L110" s="166"/>
    </row>
    <row r="111" spans="2:12" ht="20.5" x14ac:dyDescent="0.65">
      <c r="B111" s="163"/>
      <c r="C111" s="141"/>
      <c r="D111" s="164"/>
      <c r="E111" s="165"/>
      <c r="F111" s="166"/>
      <c r="G111" s="166"/>
      <c r="H111" s="166"/>
      <c r="I111" s="143"/>
      <c r="J111" s="141"/>
      <c r="K111" s="167"/>
      <c r="L111" s="166"/>
    </row>
    <row r="112" spans="2:12" ht="20.5" x14ac:dyDescent="0.65">
      <c r="B112" s="163"/>
      <c r="C112" s="141"/>
      <c r="D112" s="164"/>
      <c r="E112" s="165"/>
      <c r="F112" s="166"/>
      <c r="G112" s="166"/>
      <c r="H112" s="166"/>
      <c r="I112" s="143"/>
      <c r="J112" s="141"/>
      <c r="K112" s="167"/>
      <c r="L112" s="166"/>
    </row>
    <row r="113" spans="2:12" ht="20.5" x14ac:dyDescent="0.65">
      <c r="B113" s="163"/>
      <c r="C113" s="141"/>
      <c r="D113" s="164"/>
      <c r="E113" s="165"/>
      <c r="F113" s="166"/>
      <c r="G113" s="166"/>
      <c r="H113" s="166"/>
      <c r="I113" s="143"/>
      <c r="J113" s="141"/>
      <c r="K113" s="167"/>
      <c r="L113" s="166"/>
    </row>
    <row r="114" spans="2:12" x14ac:dyDescent="0.6">
      <c r="B114" s="221" t="s">
        <v>221</v>
      </c>
      <c r="C114" s="222"/>
      <c r="D114" s="222"/>
      <c r="E114" s="222"/>
      <c r="F114" s="222"/>
      <c r="G114" s="222"/>
      <c r="H114" s="222"/>
      <c r="I114" s="222"/>
      <c r="J114" s="222"/>
      <c r="K114" s="222"/>
      <c r="L114" s="222"/>
    </row>
    <row r="115" spans="2:12" x14ac:dyDescent="0.6">
      <c r="B115" s="157"/>
      <c r="C115" s="157"/>
      <c r="D115" s="157"/>
      <c r="E115" s="157"/>
      <c r="F115" s="157"/>
      <c r="G115" s="157"/>
      <c r="H115" s="157"/>
      <c r="I115" s="157"/>
      <c r="J115" s="214" t="s">
        <v>191</v>
      </c>
      <c r="K115" s="214"/>
      <c r="L115" s="214"/>
    </row>
    <row r="116" spans="2:12" ht="20.5" x14ac:dyDescent="0.65">
      <c r="B116" s="224" t="s">
        <v>0</v>
      </c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</row>
    <row r="117" spans="2:12" ht="20.5" x14ac:dyDescent="0.35">
      <c r="B117" s="225" t="s">
        <v>119</v>
      </c>
      <c r="C117" s="225"/>
      <c r="D117" s="225"/>
      <c r="E117" s="225"/>
      <c r="F117" s="225"/>
      <c r="G117" s="225"/>
      <c r="H117" s="225"/>
      <c r="I117" s="225"/>
      <c r="J117" s="225"/>
      <c r="K117" s="225"/>
      <c r="L117" s="225"/>
    </row>
    <row r="118" spans="2:12" ht="20.5" x14ac:dyDescent="0.65">
      <c r="B118" s="224" t="s">
        <v>204</v>
      </c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</row>
    <row r="119" spans="2:12" ht="11.25" customHeight="1" x14ac:dyDescent="0.65">
      <c r="B119" s="144"/>
      <c r="C119" s="144"/>
      <c r="D119" s="144"/>
      <c r="E119" s="144"/>
      <c r="F119" s="144"/>
      <c r="G119" s="144"/>
      <c r="H119" s="144"/>
      <c r="I119" s="144"/>
      <c r="J119" s="144"/>
      <c r="K119" s="144"/>
      <c r="L119" s="144"/>
    </row>
    <row r="120" spans="2:12" ht="20.5" x14ac:dyDescent="0.65">
      <c r="B120" s="116"/>
      <c r="C120" s="116"/>
      <c r="F120" s="219" t="s">
        <v>2</v>
      </c>
      <c r="G120" s="219"/>
      <c r="H120" s="219"/>
      <c r="I120" s="219"/>
      <c r="J120" s="219"/>
      <c r="K120" s="219"/>
      <c r="L120" s="219"/>
    </row>
    <row r="121" spans="2:12" ht="20.5" x14ac:dyDescent="0.65">
      <c r="B121" s="116"/>
      <c r="C121" s="116"/>
      <c r="F121" s="220" t="s">
        <v>3</v>
      </c>
      <c r="G121" s="220"/>
      <c r="H121" s="220"/>
      <c r="J121" s="219" t="s">
        <v>4</v>
      </c>
      <c r="K121" s="219"/>
      <c r="L121" s="219"/>
    </row>
    <row r="122" spans="2:12" ht="20.5" x14ac:dyDescent="0.65">
      <c r="B122" s="116"/>
      <c r="C122" s="116"/>
      <c r="D122" s="145" t="s">
        <v>5</v>
      </c>
      <c r="F122" s="147">
        <v>2565</v>
      </c>
      <c r="G122" s="148"/>
      <c r="H122" s="147">
        <v>2564</v>
      </c>
      <c r="I122" s="149"/>
      <c r="J122" s="150">
        <v>2565</v>
      </c>
      <c r="K122" s="151"/>
      <c r="L122" s="150">
        <v>2564</v>
      </c>
    </row>
    <row r="123" spans="2:12" ht="20.5" x14ac:dyDescent="0.65">
      <c r="B123" s="124" t="s">
        <v>174</v>
      </c>
      <c r="C123" s="124"/>
      <c r="D123" s="143"/>
      <c r="E123" s="143"/>
      <c r="F123" s="143"/>
      <c r="G123" s="143"/>
      <c r="H123" s="143"/>
      <c r="I123" s="143"/>
      <c r="J123" s="143"/>
      <c r="K123" s="143"/>
      <c r="L123" s="58"/>
    </row>
    <row r="124" spans="2:12" hidden="1" x14ac:dyDescent="0.6">
      <c r="B124" s="80" t="s">
        <v>175</v>
      </c>
      <c r="C124" s="80"/>
      <c r="D124" s="81"/>
      <c r="F124" s="127">
        <v>0</v>
      </c>
      <c r="G124" s="172"/>
      <c r="H124" s="78">
        <v>0</v>
      </c>
      <c r="J124" s="127">
        <v>0</v>
      </c>
      <c r="L124" s="78">
        <v>0</v>
      </c>
    </row>
    <row r="125" spans="2:12" x14ac:dyDescent="0.6">
      <c r="B125" s="80" t="s">
        <v>176</v>
      </c>
      <c r="C125" s="80"/>
      <c r="F125" s="127">
        <v>-516</v>
      </c>
      <c r="G125" s="142"/>
      <c r="H125" s="142">
        <v>-160465</v>
      </c>
      <c r="J125" s="127">
        <v>0</v>
      </c>
      <c r="L125" s="142">
        <v>-160465</v>
      </c>
    </row>
    <row r="126" spans="2:12" x14ac:dyDescent="0.6">
      <c r="B126" s="80" t="s">
        <v>177</v>
      </c>
      <c r="C126" s="80"/>
      <c r="F126" s="127">
        <v>9615</v>
      </c>
      <c r="H126" s="142">
        <v>3116</v>
      </c>
      <c r="J126" s="127">
        <v>1847</v>
      </c>
      <c r="L126" s="142">
        <v>3116</v>
      </c>
    </row>
    <row r="127" spans="2:12" x14ac:dyDescent="0.6">
      <c r="B127" s="80" t="s">
        <v>227</v>
      </c>
      <c r="C127" s="80"/>
      <c r="F127" s="127">
        <v>-9615</v>
      </c>
      <c r="H127" s="142">
        <v>0</v>
      </c>
      <c r="J127" s="127">
        <v>-1847</v>
      </c>
      <c r="L127" s="142">
        <v>0</v>
      </c>
    </row>
    <row r="128" spans="2:12" ht="22.5" customHeight="1" x14ac:dyDescent="0.6">
      <c r="B128" s="80" t="s">
        <v>178</v>
      </c>
      <c r="C128" s="80"/>
      <c r="F128" s="127">
        <v>0</v>
      </c>
      <c r="H128" s="142">
        <v>75</v>
      </c>
      <c r="J128" s="127">
        <v>0</v>
      </c>
      <c r="L128" s="142">
        <v>75</v>
      </c>
    </row>
    <row r="129" spans="2:12" ht="23" customHeight="1" x14ac:dyDescent="0.6">
      <c r="F129" s="173"/>
      <c r="J129" s="72"/>
    </row>
    <row r="130" spans="2:12" ht="22.5" customHeight="1" x14ac:dyDescent="0.6">
      <c r="B130" s="29" t="s">
        <v>192</v>
      </c>
      <c r="F130" s="173"/>
      <c r="J130" s="72"/>
    </row>
    <row r="131" spans="2:12" ht="22.5" customHeight="1" x14ac:dyDescent="0.6">
      <c r="F131" s="173"/>
      <c r="J131" s="72"/>
    </row>
    <row r="132" spans="2:12" ht="22.5" customHeight="1" x14ac:dyDescent="0.6">
      <c r="F132" s="173"/>
      <c r="J132" s="72"/>
    </row>
    <row r="133" spans="2:12" ht="22.5" customHeight="1" x14ac:dyDescent="0.6">
      <c r="F133" s="173"/>
      <c r="J133" s="72"/>
    </row>
    <row r="134" spans="2:12" ht="22.5" customHeight="1" x14ac:dyDescent="0.6">
      <c r="F134" s="173"/>
      <c r="J134" s="72"/>
    </row>
    <row r="135" spans="2:12" ht="22.5" customHeight="1" x14ac:dyDescent="0.6">
      <c r="F135" s="173"/>
      <c r="J135" s="72"/>
    </row>
    <row r="136" spans="2:12" ht="22.5" customHeight="1" x14ac:dyDescent="0.65">
      <c r="C136" s="141"/>
      <c r="D136" s="164"/>
      <c r="E136" s="165"/>
      <c r="F136" s="166"/>
      <c r="G136" s="166"/>
      <c r="H136" s="166"/>
      <c r="I136" s="143"/>
      <c r="J136" s="141"/>
      <c r="K136" s="167"/>
      <c r="L136" s="166"/>
    </row>
    <row r="137" spans="2:12" ht="22.5" customHeight="1" x14ac:dyDescent="0.65">
      <c r="C137" s="141"/>
      <c r="D137" s="164"/>
      <c r="E137" s="165"/>
      <c r="F137" s="166"/>
      <c r="G137" s="166"/>
      <c r="H137" s="166"/>
      <c r="I137" s="143"/>
      <c r="J137" s="141"/>
      <c r="K137" s="167"/>
      <c r="L137" s="166"/>
    </row>
    <row r="138" spans="2:12" ht="22.5" customHeight="1" x14ac:dyDescent="0.6">
      <c r="F138" s="173"/>
      <c r="J138" s="72"/>
    </row>
    <row r="139" spans="2:12" x14ac:dyDescent="0.6">
      <c r="B139" s="163"/>
      <c r="C139" s="143"/>
      <c r="D139" s="143"/>
      <c r="E139" s="143"/>
      <c r="F139" s="143"/>
      <c r="G139" s="143"/>
      <c r="H139" s="143"/>
      <c r="I139" s="143"/>
      <c r="J139" s="143"/>
      <c r="K139" s="143"/>
      <c r="L139" s="143"/>
    </row>
    <row r="140" spans="2:12" x14ac:dyDescent="0.6">
      <c r="B140" s="163"/>
      <c r="C140" s="143"/>
      <c r="D140" s="143"/>
      <c r="E140" s="143"/>
      <c r="F140" s="143"/>
      <c r="G140" s="143"/>
      <c r="H140" s="143"/>
      <c r="I140" s="143"/>
      <c r="J140" s="143"/>
      <c r="K140" s="143"/>
      <c r="L140" s="143"/>
    </row>
    <row r="141" spans="2:12" ht="20.5" x14ac:dyDescent="0.65">
      <c r="B141" s="163"/>
      <c r="C141" s="141"/>
      <c r="D141" s="164"/>
      <c r="E141" s="165"/>
      <c r="F141" s="166"/>
      <c r="G141" s="166"/>
      <c r="H141" s="166"/>
      <c r="I141" s="143"/>
      <c r="J141" s="141"/>
      <c r="K141" s="167"/>
      <c r="L141" s="166"/>
    </row>
    <row r="142" spans="2:12" ht="20.5" x14ac:dyDescent="0.65">
      <c r="B142" s="163"/>
      <c r="C142" s="141"/>
      <c r="D142" s="164"/>
      <c r="E142" s="165"/>
      <c r="F142" s="166"/>
      <c r="G142" s="166"/>
      <c r="H142" s="166"/>
      <c r="I142" s="143"/>
      <c r="J142" s="141"/>
      <c r="K142" s="167"/>
      <c r="L142" s="166"/>
    </row>
    <row r="143" spans="2:12" ht="20.5" x14ac:dyDescent="0.65">
      <c r="B143" s="163"/>
      <c r="C143" s="141"/>
      <c r="D143" s="164"/>
      <c r="E143" s="165"/>
      <c r="F143" s="166"/>
      <c r="G143" s="166"/>
      <c r="H143" s="166"/>
      <c r="I143" s="143"/>
      <c r="J143" s="141"/>
      <c r="K143" s="167"/>
      <c r="L143" s="166"/>
    </row>
    <row r="144" spans="2:12" ht="20.5" x14ac:dyDescent="0.65">
      <c r="B144" s="163"/>
      <c r="C144" s="141"/>
      <c r="D144" s="164"/>
      <c r="E144" s="165"/>
      <c r="F144" s="166"/>
      <c r="G144" s="166"/>
      <c r="H144" s="166"/>
      <c r="I144" s="143"/>
      <c r="J144" s="141"/>
      <c r="K144" s="167"/>
      <c r="L144" s="166"/>
    </row>
    <row r="145" spans="2:12" ht="20.5" x14ac:dyDescent="0.65">
      <c r="B145" s="163"/>
      <c r="C145" s="141"/>
      <c r="D145" s="164"/>
      <c r="E145" s="165"/>
      <c r="F145" s="166"/>
      <c r="G145" s="166"/>
      <c r="H145" s="166"/>
      <c r="I145" s="143"/>
      <c r="J145" s="141"/>
      <c r="K145" s="167"/>
      <c r="L145" s="166"/>
    </row>
    <row r="146" spans="2:12" ht="20.5" x14ac:dyDescent="0.65">
      <c r="B146" s="163"/>
      <c r="C146" s="141"/>
      <c r="D146" s="164"/>
      <c r="E146" s="165"/>
      <c r="F146" s="166"/>
      <c r="G146" s="166"/>
      <c r="H146" s="166"/>
      <c r="I146" s="143"/>
      <c r="J146" s="141"/>
      <c r="K146" s="167"/>
      <c r="L146" s="166"/>
    </row>
    <row r="147" spans="2:12" ht="20.5" x14ac:dyDescent="0.65">
      <c r="B147" s="163"/>
      <c r="C147" s="141"/>
      <c r="D147" s="164"/>
      <c r="E147" s="165"/>
      <c r="F147" s="166"/>
      <c r="G147" s="166"/>
      <c r="H147" s="166"/>
      <c r="I147" s="143"/>
      <c r="J147" s="141"/>
      <c r="K147" s="167"/>
      <c r="L147" s="166"/>
    </row>
    <row r="148" spans="2:12" ht="20.5" x14ac:dyDescent="0.65">
      <c r="B148" s="163"/>
      <c r="C148" s="141"/>
      <c r="D148" s="164"/>
      <c r="E148" s="165"/>
      <c r="F148" s="166"/>
      <c r="G148" s="166"/>
      <c r="H148" s="166"/>
      <c r="I148" s="143"/>
      <c r="J148" s="141"/>
      <c r="K148" s="167"/>
      <c r="L148" s="166"/>
    </row>
    <row r="149" spans="2:12" ht="20.5" x14ac:dyDescent="0.65">
      <c r="B149" s="163"/>
      <c r="C149" s="141"/>
      <c r="D149" s="164"/>
      <c r="E149" s="165"/>
      <c r="F149" s="166"/>
      <c r="G149" s="166"/>
      <c r="H149" s="166"/>
      <c r="I149" s="143"/>
      <c r="J149" s="141"/>
      <c r="K149" s="167"/>
      <c r="L149" s="166"/>
    </row>
    <row r="150" spans="2:12" ht="20.5" x14ac:dyDescent="0.65">
      <c r="B150" s="163"/>
      <c r="C150" s="141"/>
      <c r="D150" s="164"/>
      <c r="E150" s="165"/>
      <c r="F150" s="166"/>
      <c r="G150" s="166"/>
      <c r="H150" s="166"/>
      <c r="I150" s="143"/>
      <c r="J150" s="141"/>
      <c r="K150" s="167"/>
      <c r="L150" s="166"/>
    </row>
    <row r="151" spans="2:12" ht="20.5" x14ac:dyDescent="0.65">
      <c r="B151" s="163"/>
      <c r="C151" s="141"/>
      <c r="D151" s="164"/>
      <c r="E151" s="165"/>
      <c r="F151" s="166"/>
      <c r="G151" s="166"/>
      <c r="H151" s="166"/>
      <c r="I151" s="143"/>
      <c r="J151" s="141"/>
      <c r="K151" s="167"/>
      <c r="L151" s="166"/>
    </row>
    <row r="152" spans="2:12" ht="20.5" x14ac:dyDescent="0.65">
      <c r="B152" s="163"/>
      <c r="C152" s="141"/>
      <c r="D152" s="164"/>
      <c r="E152" s="165"/>
      <c r="F152" s="166"/>
      <c r="G152" s="166"/>
      <c r="H152" s="166"/>
      <c r="I152" s="143"/>
      <c r="J152" s="141"/>
      <c r="K152" s="167"/>
      <c r="L152" s="166"/>
    </row>
    <row r="153" spans="2:12" ht="20.5" x14ac:dyDescent="0.65">
      <c r="B153" s="163"/>
      <c r="C153" s="141"/>
      <c r="D153" s="164"/>
      <c r="E153" s="165"/>
      <c r="F153" s="166"/>
      <c r="G153" s="166"/>
      <c r="H153" s="166"/>
      <c r="I153" s="143"/>
      <c r="J153" s="141"/>
      <c r="K153" s="167"/>
      <c r="L153" s="166"/>
    </row>
    <row r="154" spans="2:12" ht="20.5" x14ac:dyDescent="0.65">
      <c r="B154" s="163"/>
      <c r="C154" s="141"/>
      <c r="D154" s="164"/>
      <c r="E154" s="165"/>
      <c r="F154" s="166"/>
      <c r="G154" s="166"/>
      <c r="H154" s="166"/>
      <c r="I154" s="143"/>
      <c r="J154" s="141"/>
      <c r="K154" s="167"/>
      <c r="L154" s="166"/>
    </row>
    <row r="155" spans="2:12" ht="20.5" x14ac:dyDescent="0.65">
      <c r="B155" s="163"/>
      <c r="C155" s="141"/>
      <c r="D155" s="164"/>
      <c r="E155" s="165"/>
      <c r="F155" s="166"/>
      <c r="G155" s="166"/>
      <c r="H155" s="166"/>
      <c r="I155" s="143"/>
      <c r="J155" s="141"/>
      <c r="K155" s="167"/>
      <c r="L155" s="166"/>
    </row>
    <row r="156" spans="2:12" ht="20.5" x14ac:dyDescent="0.65">
      <c r="B156" s="163"/>
      <c r="C156" s="141"/>
      <c r="D156" s="164"/>
      <c r="E156" s="165"/>
      <c r="F156" s="166"/>
      <c r="G156" s="166"/>
      <c r="H156" s="166"/>
      <c r="I156" s="143"/>
      <c r="J156" s="141"/>
      <c r="K156" s="167"/>
      <c r="L156" s="166"/>
    </row>
    <row r="157" spans="2:12" ht="20.5" x14ac:dyDescent="0.65">
      <c r="B157" s="163"/>
      <c r="C157" s="141"/>
      <c r="D157" s="164"/>
      <c r="E157" s="165"/>
      <c r="F157" s="166"/>
      <c r="G157" s="166"/>
      <c r="H157" s="166"/>
      <c r="I157" s="143"/>
      <c r="J157" s="141"/>
      <c r="K157" s="167"/>
      <c r="L157" s="166"/>
    </row>
    <row r="158" spans="2:12" ht="20.5" x14ac:dyDescent="0.65">
      <c r="B158" s="163"/>
      <c r="C158" s="141"/>
      <c r="D158" s="164"/>
      <c r="E158" s="165"/>
      <c r="F158" s="166"/>
      <c r="G158" s="166"/>
      <c r="H158" s="166"/>
      <c r="I158" s="143"/>
      <c r="J158" s="141"/>
      <c r="K158" s="167"/>
      <c r="L158" s="166"/>
    </row>
    <row r="159" spans="2:12" ht="22.5" customHeight="1" x14ac:dyDescent="0.65">
      <c r="C159" s="141" t="s">
        <v>182</v>
      </c>
      <c r="D159" s="164"/>
      <c r="E159" s="165"/>
      <c r="F159" s="166"/>
      <c r="G159" s="166"/>
      <c r="H159" s="166"/>
      <c r="I159" s="143"/>
      <c r="J159" s="141" t="s">
        <v>183</v>
      </c>
      <c r="K159" s="167"/>
      <c r="L159" s="166"/>
    </row>
    <row r="160" spans="2:12" ht="22.5" customHeight="1" x14ac:dyDescent="0.65">
      <c r="C160" s="141" t="s">
        <v>181</v>
      </c>
      <c r="D160" s="164"/>
      <c r="E160" s="165"/>
      <c r="F160" s="166"/>
      <c r="G160" s="166"/>
      <c r="H160" s="166"/>
      <c r="I160" s="143"/>
      <c r="J160" s="141" t="s">
        <v>184</v>
      </c>
      <c r="K160" s="167"/>
      <c r="L160" s="166"/>
    </row>
    <row r="161" spans="2:12" ht="20.5" x14ac:dyDescent="0.65">
      <c r="B161" s="163"/>
      <c r="C161" s="141"/>
      <c r="D161" s="164"/>
      <c r="E161" s="165"/>
      <c r="F161" s="166"/>
      <c r="G161" s="166"/>
      <c r="H161" s="166"/>
      <c r="I161" s="143"/>
      <c r="J161" s="141"/>
      <c r="K161" s="167"/>
      <c r="L161" s="166"/>
    </row>
    <row r="162" spans="2:12" ht="20.5" x14ac:dyDescent="0.65">
      <c r="B162" s="163"/>
      <c r="C162" s="141"/>
      <c r="D162" s="164"/>
      <c r="E162" s="165"/>
      <c r="F162" s="166"/>
      <c r="G162" s="166"/>
      <c r="H162" s="166"/>
      <c r="I162" s="143"/>
      <c r="J162" s="141"/>
      <c r="K162" s="167"/>
      <c r="L162" s="166"/>
    </row>
    <row r="163" spans="2:12" ht="20.5" x14ac:dyDescent="0.65">
      <c r="B163" s="163"/>
      <c r="C163" s="141"/>
      <c r="D163" s="164"/>
      <c r="E163" s="165"/>
      <c r="F163" s="166"/>
      <c r="G163" s="166"/>
      <c r="H163" s="166"/>
      <c r="I163" s="143"/>
      <c r="J163" s="141"/>
      <c r="K163" s="167"/>
      <c r="L163" s="166"/>
    </row>
    <row r="164" spans="2:12" ht="20.5" x14ac:dyDescent="0.65">
      <c r="B164" s="163"/>
      <c r="C164" s="141"/>
      <c r="D164" s="164"/>
      <c r="E164" s="165"/>
      <c r="F164" s="166"/>
      <c r="G164" s="166"/>
      <c r="H164" s="166"/>
      <c r="I164" s="143"/>
      <c r="J164" s="141"/>
      <c r="K164" s="167"/>
      <c r="L164" s="166"/>
    </row>
    <row r="165" spans="2:12" x14ac:dyDescent="0.6">
      <c r="B165" s="221" t="s">
        <v>222</v>
      </c>
      <c r="C165" s="222"/>
      <c r="D165" s="222"/>
      <c r="E165" s="222"/>
      <c r="F165" s="222"/>
      <c r="G165" s="222"/>
      <c r="H165" s="222"/>
      <c r="I165" s="222"/>
      <c r="J165" s="222"/>
      <c r="K165" s="222"/>
      <c r="L165" s="222"/>
    </row>
    <row r="166" spans="2:12" x14ac:dyDescent="0.6">
      <c r="C166" s="174" t="s">
        <v>179</v>
      </c>
      <c r="D166" s="163" t="s">
        <v>180</v>
      </c>
      <c r="F166" s="173">
        <f>F101-F167</f>
        <v>0</v>
      </c>
      <c r="G166" s="173"/>
      <c r="H166" s="173">
        <f>H167-H101</f>
        <v>0</v>
      </c>
      <c r="I166" s="173">
        <f>I101-I167</f>
        <v>0</v>
      </c>
      <c r="J166" s="173">
        <f>J101-J167</f>
        <v>0</v>
      </c>
      <c r="L166" s="172">
        <f>L167-L101</f>
        <v>0</v>
      </c>
    </row>
    <row r="167" spans="2:12" x14ac:dyDescent="0.6">
      <c r="F167" s="181">
        <f>+BS!F13</f>
        <v>55296</v>
      </c>
      <c r="G167" s="181"/>
      <c r="H167" s="181">
        <v>15206</v>
      </c>
      <c r="I167" s="181"/>
      <c r="J167" s="181">
        <f>+BS!K13</f>
        <v>49289</v>
      </c>
      <c r="L167" s="181">
        <v>5863</v>
      </c>
    </row>
    <row r="168" spans="2:12" x14ac:dyDescent="0.6">
      <c r="B168" s="163"/>
      <c r="C168" s="80"/>
      <c r="F168" s="173"/>
      <c r="J168" s="72"/>
    </row>
    <row r="169" spans="2:12" x14ac:dyDescent="0.6">
      <c r="B169" s="163"/>
      <c r="C169" s="80"/>
      <c r="F169" s="173"/>
      <c r="J169" s="72"/>
    </row>
    <row r="170" spans="2:12" x14ac:dyDescent="0.6">
      <c r="B170" s="163"/>
      <c r="C170" s="80"/>
      <c r="F170" s="173"/>
      <c r="J170" s="72"/>
    </row>
    <row r="171" spans="2:12" x14ac:dyDescent="0.6">
      <c r="B171" s="163"/>
      <c r="C171" s="80"/>
      <c r="F171" s="142"/>
      <c r="J171" s="72"/>
    </row>
    <row r="172" spans="2:12" x14ac:dyDescent="0.6">
      <c r="B172" s="163"/>
      <c r="C172" s="80"/>
      <c r="F172" s="173"/>
      <c r="J172" s="72"/>
    </row>
    <row r="173" spans="2:12" x14ac:dyDescent="0.6">
      <c r="B173" s="163"/>
      <c r="C173" s="80"/>
      <c r="F173" s="173"/>
      <c r="J173" s="72"/>
    </row>
    <row r="174" spans="2:12" x14ac:dyDescent="0.6">
      <c r="B174" s="163"/>
      <c r="C174" s="80"/>
      <c r="F174" s="173"/>
      <c r="J174" s="72"/>
    </row>
    <row r="175" spans="2:12" x14ac:dyDescent="0.6">
      <c r="B175" s="163"/>
      <c r="C175" s="80"/>
      <c r="F175" s="173"/>
      <c r="J175" s="72"/>
    </row>
    <row r="176" spans="2:12" x14ac:dyDescent="0.6">
      <c r="B176" s="163"/>
      <c r="C176" s="80"/>
      <c r="F176" s="173"/>
      <c r="J176" s="72"/>
    </row>
    <row r="177" spans="2:12" x14ac:dyDescent="0.6">
      <c r="B177" s="163"/>
      <c r="C177" s="80"/>
      <c r="F177" s="173"/>
      <c r="J177" s="72"/>
    </row>
    <row r="178" spans="2:12" x14ac:dyDescent="0.6">
      <c r="B178" s="163"/>
      <c r="C178" s="80"/>
      <c r="F178" s="173"/>
      <c r="J178" s="72"/>
    </row>
    <row r="179" spans="2:12" x14ac:dyDescent="0.6">
      <c r="B179" s="163"/>
      <c r="C179" s="175"/>
      <c r="F179" s="173"/>
      <c r="J179" s="72"/>
    </row>
    <row r="180" spans="2:12" x14ac:dyDescent="0.6">
      <c r="B180" s="163"/>
      <c r="C180" s="80"/>
      <c r="F180" s="173"/>
      <c r="J180" s="72"/>
    </row>
    <row r="181" spans="2:12" x14ac:dyDescent="0.6">
      <c r="B181" s="163"/>
      <c r="C181" s="80"/>
      <c r="F181" s="173"/>
      <c r="J181" s="72"/>
    </row>
    <row r="182" spans="2:12" x14ac:dyDescent="0.6">
      <c r="B182" s="163"/>
      <c r="C182" s="80"/>
      <c r="F182" s="173"/>
      <c r="J182" s="72"/>
    </row>
    <row r="183" spans="2:12" x14ac:dyDescent="0.6">
      <c r="B183" s="163"/>
      <c r="C183" s="80"/>
      <c r="F183" s="173"/>
      <c r="J183" s="72"/>
    </row>
    <row r="184" spans="2:12" x14ac:dyDescent="0.6">
      <c r="B184" s="163"/>
      <c r="C184" s="80"/>
      <c r="F184" s="173"/>
      <c r="J184" s="72"/>
    </row>
    <row r="185" spans="2:12" x14ac:dyDescent="0.6">
      <c r="B185" s="163"/>
      <c r="C185" s="80"/>
      <c r="F185" s="173"/>
      <c r="J185" s="72"/>
    </row>
    <row r="186" spans="2:12" x14ac:dyDescent="0.6">
      <c r="B186" s="163"/>
      <c r="C186" s="80"/>
      <c r="F186" s="173"/>
      <c r="J186" s="72"/>
    </row>
    <row r="187" spans="2:12" x14ac:dyDescent="0.6">
      <c r="B187" s="163"/>
      <c r="C187" s="80"/>
      <c r="F187" s="173"/>
      <c r="J187" s="72"/>
    </row>
    <row r="188" spans="2:12" x14ac:dyDescent="0.6">
      <c r="B188" s="163"/>
      <c r="C188" s="80"/>
      <c r="F188" s="173"/>
      <c r="J188" s="72"/>
    </row>
    <row r="189" spans="2:12" x14ac:dyDescent="0.6">
      <c r="B189" s="163"/>
      <c r="C189" s="80"/>
      <c r="F189" s="173"/>
      <c r="J189" s="72"/>
      <c r="L189" s="172"/>
    </row>
    <row r="190" spans="2:12" x14ac:dyDescent="0.6">
      <c r="B190" s="163"/>
      <c r="C190" s="80"/>
      <c r="F190" s="173"/>
      <c r="J190" s="72"/>
    </row>
    <row r="191" spans="2:12" x14ac:dyDescent="0.6">
      <c r="B191" s="163"/>
      <c r="C191" s="80"/>
      <c r="F191" s="173"/>
      <c r="J191" s="72"/>
    </row>
    <row r="192" spans="2:12" x14ac:dyDescent="0.6">
      <c r="B192" s="163"/>
      <c r="C192" s="80"/>
      <c r="F192" s="173"/>
      <c r="J192" s="72"/>
    </row>
    <row r="193" spans="2:10" x14ac:dyDescent="0.6">
      <c r="B193" s="163"/>
      <c r="C193" s="80"/>
      <c r="F193" s="173"/>
      <c r="J193" s="72"/>
    </row>
    <row r="194" spans="2:10" x14ac:dyDescent="0.6">
      <c r="B194" s="163"/>
      <c r="C194" s="80"/>
      <c r="F194" s="173"/>
      <c r="J194" s="72"/>
    </row>
    <row r="195" spans="2:10" x14ac:dyDescent="0.6">
      <c r="B195" s="163"/>
      <c r="C195" s="80"/>
      <c r="F195" s="173"/>
      <c r="J195" s="72"/>
    </row>
    <row r="196" spans="2:10" x14ac:dyDescent="0.6">
      <c r="B196" s="163"/>
      <c r="C196" s="175"/>
      <c r="F196" s="173"/>
      <c r="J196" s="72"/>
    </row>
    <row r="197" spans="2:10" x14ac:dyDescent="0.6">
      <c r="B197" s="163"/>
      <c r="C197" s="80"/>
      <c r="F197" s="173"/>
      <c r="J197" s="72"/>
    </row>
    <row r="198" spans="2:10" x14ac:dyDescent="0.6">
      <c r="B198" s="163"/>
      <c r="C198" s="80"/>
      <c r="F198" s="173"/>
      <c r="J198" s="72"/>
    </row>
    <row r="199" spans="2:10" x14ac:dyDescent="0.6">
      <c r="B199" s="163"/>
      <c r="C199" s="80"/>
      <c r="F199" s="173"/>
      <c r="J199" s="72"/>
    </row>
    <row r="200" spans="2:10" x14ac:dyDescent="0.6">
      <c r="B200" s="163"/>
      <c r="C200" s="80"/>
      <c r="F200" s="173"/>
      <c r="J200" s="72"/>
    </row>
    <row r="202" spans="2:10" x14ac:dyDescent="0.6">
      <c r="F202" s="172"/>
    </row>
    <row r="204" spans="2:10" x14ac:dyDescent="0.6">
      <c r="F204" s="173"/>
    </row>
  </sheetData>
  <mergeCells count="24">
    <mergeCell ref="F7:H7"/>
    <mergeCell ref="J7:L7"/>
    <mergeCell ref="B59:L59"/>
    <mergeCell ref="B60:L60"/>
    <mergeCell ref="B61:L61"/>
    <mergeCell ref="J58:L58"/>
    <mergeCell ref="J1:L1"/>
    <mergeCell ref="B2:L2"/>
    <mergeCell ref="B3:L3"/>
    <mergeCell ref="B4:L4"/>
    <mergeCell ref="F6:L6"/>
    <mergeCell ref="F120:L120"/>
    <mergeCell ref="F121:H121"/>
    <mergeCell ref="J121:L121"/>
    <mergeCell ref="B165:L165"/>
    <mergeCell ref="B57:L57"/>
    <mergeCell ref="F64:H64"/>
    <mergeCell ref="J64:L64"/>
    <mergeCell ref="F63:L63"/>
    <mergeCell ref="J115:L115"/>
    <mergeCell ref="B114:L114"/>
    <mergeCell ref="B116:L116"/>
    <mergeCell ref="B117:L117"/>
    <mergeCell ref="B118:L118"/>
  </mergeCells>
  <pageMargins left="0.37" right="0.41" top="0.39370078740157483" bottom="0.39370078740157483" header="0.31496062992125984" footer="0.31496062992125984"/>
  <pageSetup paperSize="9" scale="72" fitToHeight="0" orientation="portrait" r:id="rId1"/>
  <rowBreaks count="3" manualBreakCount="3">
    <brk id="57" max="11" man="1"/>
    <brk id="114" max="11" man="1"/>
    <brk id="1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BS</vt:lpstr>
      <vt:lpstr>SE Conso</vt:lpstr>
      <vt:lpstr>SE</vt:lpstr>
      <vt:lpstr>PL 3 M</vt:lpstr>
      <vt:lpstr>OCI 3 M</vt:lpstr>
      <vt:lpstr>PL 6 M</vt:lpstr>
      <vt:lpstr>OCI 6 M</vt:lpstr>
      <vt:lpstr>CF</vt:lpstr>
      <vt:lpstr>BS!Print_Area</vt:lpstr>
      <vt:lpstr>CF!Print_Area</vt:lpstr>
      <vt:lpstr>SE!Print_Area</vt:lpstr>
      <vt:lpstr>'SE Conso'!Print_Area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Pattarin Suksan</dc:creator>
  <cp:lastModifiedBy>May</cp:lastModifiedBy>
  <cp:lastPrinted>2022-08-15T09:53:21Z</cp:lastPrinted>
  <dcterms:created xsi:type="dcterms:W3CDTF">2022-02-24T13:40:03Z</dcterms:created>
  <dcterms:modified xsi:type="dcterms:W3CDTF">2022-08-15T09:55:14Z</dcterms:modified>
</cp:coreProperties>
</file>