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TC Financial Statement\FS 2022\Y 2022\THAI\"/>
    </mc:Choice>
  </mc:AlternateContent>
  <xr:revisionPtr revIDLastSave="0" documentId="13_ncr:1_{151F5A05-930A-4539-838A-6E2174A40F04}" xr6:coauthVersionLast="47" xr6:coauthVersionMax="47" xr10:uidLastSave="{00000000-0000-0000-0000-000000000000}"/>
  <bookViews>
    <workbookView xWindow="-110" yWindow="-110" windowWidth="19420" windowHeight="10420" activeTab="5" xr2:uid="{7678CC59-237E-4A21-9C0E-406B3C6CA3FA}"/>
  </bookViews>
  <sheets>
    <sheet name="BS" sheetId="1" r:id="rId1"/>
    <sheet name="SE Conso" sheetId="2" r:id="rId2"/>
    <sheet name="SE" sheetId="3" r:id="rId3"/>
    <sheet name="PL 12 M" sheetId="4" r:id="rId4"/>
    <sheet name="OCI 12 M" sheetId="6" r:id="rId5"/>
    <sheet name="CF" sheetId="5" r:id="rId6"/>
  </sheets>
  <definedNames>
    <definedName name="_xlnm.Print_Area" localSheetId="0">BS!$A$1:$M$105</definedName>
    <definedName name="_xlnm.Print_Area" localSheetId="5">CF!$A$1:$L$205</definedName>
    <definedName name="_xlnm.Print_Area" localSheetId="2">SE!$A$1:$R$32</definedName>
    <definedName name="_xlnm.Print_Area" localSheetId="1">'SE Conso'!$A$1:$T$32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5" l="1"/>
  <c r="F72" i="1"/>
  <c r="L69" i="5" l="1"/>
  <c r="E27" i="4"/>
  <c r="F65" i="5" l="1"/>
  <c r="T14" i="2"/>
  <c r="F43" i="1" l="1"/>
  <c r="J209" i="5"/>
  <c r="R25" i="2"/>
  <c r="I19" i="4"/>
  <c r="K19" i="4"/>
  <c r="J19" i="2"/>
  <c r="L127" i="5" l="1"/>
  <c r="J136" i="5"/>
  <c r="J127" i="5"/>
  <c r="H127" i="5"/>
  <c r="F127" i="5"/>
  <c r="K24" i="1" l="1"/>
  <c r="R17" i="3"/>
  <c r="R18" i="3" s="1"/>
  <c r="F93" i="1"/>
  <c r="G19" i="4"/>
  <c r="G27" i="4"/>
  <c r="D21" i="6" l="1"/>
  <c r="P18" i="2" l="1"/>
  <c r="P15" i="2"/>
  <c r="H94" i="1" l="1"/>
  <c r="F209" i="5"/>
  <c r="J22" i="6" l="1"/>
  <c r="J16" i="6"/>
  <c r="H16" i="6"/>
  <c r="F16" i="6"/>
  <c r="D16" i="6"/>
  <c r="F24" i="1"/>
  <c r="G106" i="1"/>
  <c r="I106" i="1"/>
  <c r="J106" i="1"/>
  <c r="L106" i="1"/>
  <c r="I208" i="5"/>
  <c r="L136" i="5"/>
  <c r="H136" i="5"/>
  <c r="F136" i="5"/>
  <c r="K27" i="4"/>
  <c r="I27" i="4"/>
  <c r="E19" i="4"/>
  <c r="E30" i="4" s="1"/>
  <c r="E32" i="4" s="1"/>
  <c r="P24" i="3"/>
  <c r="N24" i="3"/>
  <c r="L24" i="3"/>
  <c r="H24" i="3"/>
  <c r="F24" i="3"/>
  <c r="D24" i="3"/>
  <c r="L18" i="3"/>
  <c r="J18" i="3"/>
  <c r="H18" i="3"/>
  <c r="F18" i="3"/>
  <c r="D18" i="3"/>
  <c r="L25" i="2"/>
  <c r="P25" i="2"/>
  <c r="N25" i="2"/>
  <c r="H25" i="2"/>
  <c r="F25" i="2"/>
  <c r="D25" i="2"/>
  <c r="R19" i="2"/>
  <c r="L19" i="2"/>
  <c r="H19" i="2"/>
  <c r="F19" i="2"/>
  <c r="D19" i="2"/>
  <c r="T19" i="2" s="1"/>
  <c r="M94" i="1"/>
  <c r="M80" i="1"/>
  <c r="K80" i="1"/>
  <c r="H80" i="1"/>
  <c r="F80" i="1"/>
  <c r="M73" i="1"/>
  <c r="K73" i="1"/>
  <c r="H73" i="1"/>
  <c r="F73" i="1"/>
  <c r="M43" i="1"/>
  <c r="K43" i="1"/>
  <c r="H43" i="1"/>
  <c r="M24" i="1"/>
  <c r="H24" i="1"/>
  <c r="E37" i="4" l="1"/>
  <c r="E35" i="4" s="1"/>
  <c r="K30" i="4"/>
  <c r="I30" i="4"/>
  <c r="I35" i="4" s="1"/>
  <c r="I37" i="4" s="1"/>
  <c r="G30" i="4"/>
  <c r="M44" i="1"/>
  <c r="K81" i="1"/>
  <c r="M81" i="1"/>
  <c r="M95" i="1" s="1"/>
  <c r="F81" i="1"/>
  <c r="H44" i="1"/>
  <c r="H81" i="1"/>
  <c r="H95" i="1" s="1"/>
  <c r="F44" i="1"/>
  <c r="K44" i="1"/>
  <c r="K35" i="4" l="1"/>
  <c r="K37" i="4" s="1"/>
  <c r="F11" i="5"/>
  <c r="D11" i="6"/>
  <c r="D17" i="6" s="1"/>
  <c r="I32" i="4"/>
  <c r="J23" i="3" s="1"/>
  <c r="K32" i="4"/>
  <c r="L11" i="5" s="1"/>
  <c r="L34" i="5" s="1"/>
  <c r="G32" i="4"/>
  <c r="M106" i="1"/>
  <c r="H106" i="1"/>
  <c r="F34" i="5" l="1"/>
  <c r="F70" i="5" s="1"/>
  <c r="F75" i="5" s="1"/>
  <c r="F138" i="5" s="1"/>
  <c r="F142" i="5" s="1"/>
  <c r="F208" i="5" s="1"/>
  <c r="H11" i="5"/>
  <c r="H34" i="5" s="1"/>
  <c r="H70" i="5" s="1"/>
  <c r="H75" i="5" s="1"/>
  <c r="H138" i="5" s="1"/>
  <c r="G37" i="4"/>
  <c r="G35" i="4" s="1"/>
  <c r="D25" i="6"/>
  <c r="D22" i="6"/>
  <c r="D20" i="6" s="1"/>
  <c r="R23" i="3"/>
  <c r="R24" i="3" s="1"/>
  <c r="J24" i="3"/>
  <c r="K91" i="1" s="1"/>
  <c r="K94" i="1" s="1"/>
  <c r="K95" i="1" s="1"/>
  <c r="K106" i="1" s="1"/>
  <c r="H11" i="6"/>
  <c r="H17" i="6" s="1"/>
  <c r="J11" i="5"/>
  <c r="J34" i="5" s="1"/>
  <c r="J70" i="5" s="1"/>
  <c r="J75" i="5" s="1"/>
  <c r="J138" i="5" s="1"/>
  <c r="J142" i="5" s="1"/>
  <c r="J208" i="5" s="1"/>
  <c r="F11" i="6"/>
  <c r="F17" i="6" s="1"/>
  <c r="L70" i="5"/>
  <c r="L75" i="5" s="1"/>
  <c r="L138" i="5" s="1"/>
  <c r="L142" i="5" s="1"/>
  <c r="L208" i="5" s="1"/>
  <c r="J11" i="6"/>
  <c r="J17" i="6" s="1"/>
  <c r="J25" i="6" s="1"/>
  <c r="F22" i="6" l="1"/>
  <c r="F20" i="6" s="1"/>
  <c r="F25" i="6"/>
  <c r="H25" i="6"/>
  <c r="H20" i="6"/>
  <c r="H22" i="6" s="1"/>
  <c r="G25" i="6"/>
  <c r="H142" i="5"/>
  <c r="H208" i="5" s="1"/>
  <c r="J24" i="2" l="1"/>
  <c r="J25" i="2" s="1"/>
  <c r="F91" i="1" s="1"/>
  <c r="F94" i="1" s="1"/>
  <c r="F95" i="1" s="1"/>
  <c r="F106" i="1" s="1"/>
  <c r="T24" i="2" l="1"/>
  <c r="T25" i="2" s="1"/>
</calcChain>
</file>

<file path=xl/sharedStrings.xml><?xml version="1.0" encoding="utf-8"?>
<sst xmlns="http://schemas.openxmlformats.org/spreadsheetml/2006/main" count="426" uniqueCount="250">
  <si>
    <t>บริษัท บี จิสติกส์ จำกัด (มหาชน) และบริษัทย่อย</t>
  </si>
  <si>
    <t>งบแสดงฐานะการเงิน</t>
  </si>
  <si>
    <t>พันบาท</t>
  </si>
  <si>
    <t>งบการเงินรวม</t>
  </si>
  <si>
    <t>งบการเงินเฉพาะกิจการ</t>
  </si>
  <si>
    <t xml:space="preserve">หมายเหตุ </t>
  </si>
  <si>
    <t>31 ธันวาคม 2564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</si>
  <si>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</si>
  <si>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</si>
  <si>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</si>
  <si>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ลูกหนี้การค้าและลูกหนี้หมุนเวียนอื่น - สุทธิ</t>
  </si>
  <si>
    <t xml:space="preserve">    -   กิจการที่เกี่ยวข้องกัน</t>
  </si>
  <si>
    <t xml:space="preserve">    -   กิจการอื่น</t>
  </si>
  <si>
    <t>เงินให้กู้ยืมระยะสั้นและดอกเบี้ยค้างรับแก่บริษัทย่อย</t>
  </si>
  <si>
    <t>เงินให้กู้ยืมระยะสั้นและดอกเบี้ยค้างรับแก่บริษัทร่วม</t>
  </si>
  <si>
    <t>สินทรัพย์ภาษีเงินได้ของปีปัจจุบัน</t>
  </si>
  <si>
    <t>สินทรัพย์ทางการเงินหมุนเวียนอื่น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</si>
  <si>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</si>
  <si>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</si>
  <si>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</si>
  <si>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สินทรัพย์ทางการเงินไม่หมุนเวียนอื่น</t>
  </si>
  <si>
    <t>เงินฝากธนาคารติดภาระค้ำประกัน</t>
  </si>
  <si>
    <t>เงินลงทุนในบริษัทย่อย</t>
  </si>
  <si>
    <t>เงินลงทุนในบริษัทร่วม</t>
  </si>
  <si>
    <t>เงินให้กู้ยืมระยะยาวและดอกเบี้ยค้างรับแก่บริษัทร่วม</t>
  </si>
  <si>
    <t>อสังหาริมทรัพย์เพื่อการลงทุน</t>
  </si>
  <si>
    <t xml:space="preserve">ที่ดิน อาคารและอุปกรณ์ - สุทธิ </t>
  </si>
  <si>
    <t>สินทรัพย์สิทธิการใช้ - สุทธิ</t>
  </si>
  <si>
    <t>สินทรัพย์ไม่มีตัวตน - สุทธิ</t>
  </si>
  <si>
    <t>ค่าความนิยม</t>
  </si>
  <si>
    <t>สินทรัพย์ไม่หมุนเวียนอื่น</t>
  </si>
  <si>
    <t>สินทรัพย์ภาษีเงินได้รอตัดบัญชี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</si>
  <si>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</si>
  <si>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</si>
  <si>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</si>
  <si>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</si>
  <si>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เจ้าหนี้การค้าและเจ้าหนี้หมุนเวียนอื่น</t>
  </si>
  <si>
    <t>ส่วนของหนี้สินตามสัญญาเช่าที่ถึงกำหนดชำระภายในหนึ่งปี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</si>
  <si>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</si>
  <si>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</si>
  <si>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</si>
  <si>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หนี้สินตามสัญญาเช่า - สุทธิ</t>
  </si>
  <si>
    <t>ประมาณการหนี้สินไม่หมุนเวียนสำหรับผลประโยชน์พนักงาน</t>
  </si>
  <si>
    <t>หนี้สินไม่หมุนเวียนอื่น</t>
  </si>
  <si>
    <t>หนี้สินภาษีเงินได้รอตัดบัญชี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</si>
  <si>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</si>
  <si>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</si>
  <si>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</si>
  <si>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</si>
  <si>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>ส่วนเกิน (ส่วนต่ำ) มูลค่าหุ้น</t>
  </si>
  <si>
    <t>กำไร (ขาดทุน) สะสม</t>
  </si>
  <si>
    <t xml:space="preserve">   ขาดทุนสะสม</t>
  </si>
  <si>
    <t>องค์ประกอบอื่นของส่วนของผู้ถือหุ้น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</si>
  <si>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</si>
  <si>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</si>
  <si>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</si>
  <si>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งบแสดงการเปลี่ยนแปลงส่วนของผู้ถือหุ้น</t>
  </si>
  <si>
    <t>ผลกำไร (ขาดทุน)</t>
  </si>
  <si>
    <t>รวม</t>
  </si>
  <si>
    <t>จากการวัดมูลค่าใหม่ของ</t>
  </si>
  <si>
    <t>ผลต่างจากการเปลี่ยนแปลง</t>
  </si>
  <si>
    <t>องค์ประกอบ</t>
  </si>
  <si>
    <t>ส่วนได้เสีย</t>
  </si>
  <si>
    <t>ทุนที่ออก</t>
  </si>
  <si>
    <t>ส่วนเกิน (ส่วนต่ำ)</t>
  </si>
  <si>
    <t>ทุนสำรอง</t>
  </si>
  <si>
    <t>ผลประโยชน์พนักงาน</t>
  </si>
  <si>
    <t>ในมูลค่ายุติธรรมของ</t>
  </si>
  <si>
    <t>อื่นของส่วน</t>
  </si>
  <si>
    <t>ที่ไม่มีอำนาจ</t>
  </si>
  <si>
    <t>รวมส่วนของ</t>
  </si>
  <si>
    <t>และชำระแล้ว</t>
  </si>
  <si>
    <t>มูลค่าหุ้นสามัญ</t>
  </si>
  <si>
    <t xml:space="preserve">ตามกฎหมาย </t>
  </si>
  <si>
    <t>ขาดทุนสะสม</t>
  </si>
  <si>
    <t>ที่กำหนดไว้</t>
  </si>
  <si>
    <t>เงินลงทุนเผื่อขาย</t>
  </si>
  <si>
    <t>ของผู้ถือหุ้น</t>
  </si>
  <si>
    <t>ควบคุม</t>
  </si>
  <si>
    <t>ผู้ถือหุ้น</t>
  </si>
  <si>
    <t>โอนไปกำไร(ขาดทุน)สะสม</t>
  </si>
  <si>
    <t>ยอดคงเหลือ ณ วันที่ 1 มกราคม 2564</t>
  </si>
  <si>
    <t>เพิ่มทุน</t>
  </si>
  <si>
    <t>ปรับปรุง/แก้ไขข้อผิดพลาด</t>
  </si>
  <si>
    <t>ผลกำไร (ขาดทุน) จาก</t>
  </si>
  <si>
    <t>การวัดมูลค่าใหม่ของ</t>
  </si>
  <si>
    <t>งบกำไรขาดทุนเบ็ดเสร็จ</t>
  </si>
  <si>
    <t xml:space="preserve">รายได้ </t>
  </si>
  <si>
    <t>รายได้จากการให้บริการ</t>
  </si>
  <si>
    <t>รายได้ดอกเบี้ย</t>
  </si>
  <si>
    <t>กำไรจากการขายทรัพย์สินถาวรและสิทธิการเช่าท่าเทียบเรือ</t>
  </si>
  <si>
    <t>รายได้อื่น</t>
  </si>
  <si>
    <t>รวมรายได้</t>
  </si>
  <si>
    <t xml:space="preserve">ค่าใช้จ่าย </t>
  </si>
  <si>
    <t>ต้นทุนการให้บริการ</t>
  </si>
  <si>
    <t>ค่าใช้จ่ายในการขาย</t>
  </si>
  <si>
    <t xml:space="preserve">ค่าใช้จ่ายในการบริหาร </t>
  </si>
  <si>
    <t>หนี้สงสัยจะสูญ</t>
  </si>
  <si>
    <t>ต้นทุนทางการเงิน</t>
  </si>
  <si>
    <t>รวมค่าใช้จ่าย</t>
  </si>
  <si>
    <t>ส่วนแบ่งกำไร (ขาดทุน) จากเงินลงทุนในบริษัทร่วม</t>
  </si>
  <si>
    <t>กำไร(ขาดทุน) ก่อนภาษีเงินได้</t>
  </si>
  <si>
    <t>(ค่าใช้จ่าย) รายได้ภาษีเงินได้</t>
  </si>
  <si>
    <t>การแบ่งปัน กำไร(ขาดทุน)</t>
  </si>
  <si>
    <t>ส่วนที่เป็นของบริษัทใหญ่</t>
  </si>
  <si>
    <t>ส่วนที่เป็นของส่วนได้เสียที่ไม่มีอำนาจควบคุม</t>
  </si>
  <si>
    <t>กำไร (ขาดทุน) เบ็ดเสร็จอื่น</t>
  </si>
  <si>
    <t xml:space="preserve">     กำไร(ขาดทุน)จากการวัดมูลค่าสินทรัพย์ทางการเงิน</t>
  </si>
  <si>
    <t xml:space="preserve">          -ผลประโยชน์พนักงานที่กำหนดไว้</t>
  </si>
  <si>
    <t>กำไร (ขาดทุน) เบ็ดเสร็จอื่นสำหรับงวด</t>
  </si>
  <si>
    <t>กำไร(ขาดทุน) เบ็ดเสร็จรวมสำหรับงวด</t>
  </si>
  <si>
    <t>การแบ่งปันกำไร (ขาดทุน) เบ็ดเสร็จรวม</t>
  </si>
  <si>
    <t>กำไร(ขาดทุน)ต่อหุ้นขั้นพื้นฐาน</t>
  </si>
  <si>
    <t xml:space="preserve">     กำไร(ขาดทุน) ต่อหุ้น (บาท)</t>
  </si>
  <si>
    <t xml:space="preserve">     จำนวนหุ้นสามัญถัวเฉลี่ยถ่วงน้ำหนัก (หุ้น)</t>
  </si>
  <si>
    <t>งบกระแสเงินสด</t>
  </si>
  <si>
    <t>กระแสเงินสดจากกิจกรรมดำเนินงาน</t>
  </si>
  <si>
    <t>ค่าเสื่อมราคาและค่าใช้จ่ายตัดบัญชี</t>
  </si>
  <si>
    <t>ตัดจำหน่ายสินทรัพย์สิทธิการใช้</t>
  </si>
  <si>
    <t>หนี้สงสัยจะสูญ(กลับรายการ)</t>
  </si>
  <si>
    <t>ค่าใช้จ่ายผลประโยชน์พนักงาน</t>
  </si>
  <si>
    <t>(กำไร)ขาดทุนจากอัตราแลกเปลี่ยนที่ยังไม่เกิดขึ้น</t>
  </si>
  <si>
    <t>ขาดทุนขากการขายทรัพย์สินถาวร</t>
  </si>
  <si>
    <t>(กำไร)จากการจำหน่ายสินทรัพย์ทางการเงินหมุนเวียน</t>
  </si>
  <si>
    <t>ขาดทุนจากการเลิกใช้สินทรัพย์ไม่มีตัวตน</t>
  </si>
  <si>
    <t>ขาดทุนจากการด้อยค่าที่รับรู้ในกำไรหรือขาดทุน</t>
  </si>
  <si>
    <t>ส่วนแบ่งกำไรในบริษัทร่วม</t>
  </si>
  <si>
    <t>ดอกเบี้ยรับ</t>
  </si>
  <si>
    <t>ดอกเบี้ยจ่าย</t>
  </si>
  <si>
    <t>ภาษีเงินได้</t>
  </si>
  <si>
    <t>กำไร(ขาดทุน)จากการดำเนินงานก่อนการเปลี่ยนแปลงในสินทรัพย์</t>
  </si>
  <si>
    <t xml:space="preserve">    และหนี้สินดำเนินงาน</t>
  </si>
  <si>
    <t>สินทรัพย์ดำเนินงาน(เพิ่มขึ้น)ลดลง</t>
  </si>
  <si>
    <t>ลูกหนี้การค้าและลูกหนี้อื่นหมุนเวียนลดลง</t>
  </si>
  <si>
    <t>สินทรัพย์หมุนเวียนอื่น(เพิ่มขึ้น)ลดลง</t>
  </si>
  <si>
    <t>สินทรัพย์ไม่หมุนเวียนอื่น(เพิ่มขึ้น)ลดลง</t>
  </si>
  <si>
    <t>เจ้าหนี้การค้าและเจ้าหนี้อื่นหมุนเวียน(ลดลง)</t>
  </si>
  <si>
    <t>หนี้สินหมุนเวียนอื่นเพิ่มขึ้น</t>
  </si>
  <si>
    <t>หนี้สินไม่หมุนเวียนอื่นเพิ่มขึ้น</t>
  </si>
  <si>
    <t>กระแสเงินสดสุทธิได้มาจากการดำเนินงาน</t>
  </si>
  <si>
    <t>ภาษีเงินได้รับคืน</t>
  </si>
  <si>
    <t>เงินสดจ่ายผลประโยชน์พนักงาน</t>
  </si>
  <si>
    <t>เงินสดสุทธิได้มาจากกิจกรรมดำเนินงาน</t>
  </si>
  <si>
    <t>กระแสเงินสดจากกิจกรรมลงทุน</t>
  </si>
  <si>
    <t>เงินสดรับดอกเบี้ย</t>
  </si>
  <si>
    <t>เงินสดรับจากการจำหน่ายหน่วยลงทุนในกองทุนเปิด</t>
  </si>
  <si>
    <t>เงินสดรับจากการจำหน่ายเงินลงทุน</t>
  </si>
  <si>
    <t>เงินฝากติดภาระค้ำประกัน(เพิ่มขึ้น)</t>
  </si>
  <si>
    <t>เงินสดจ่ายล่วงหน้าเงินลงทุน</t>
  </si>
  <si>
    <t>เงินสดจ่ายเพื่อเพิ่มทุนในบริษัทย่อย</t>
  </si>
  <si>
    <t>เงินสดจ่ายซื้อเงินลงทุนในบริษัทย่อย</t>
  </si>
  <si>
    <t>เงินให้กู้ยืมระยะสั้นแก่บริษัทย่อย</t>
  </si>
  <si>
    <t>เงินให้กู้ยืมระยะยาวแก่บริษัทร่วม</t>
  </si>
  <si>
    <t>เงินสดจ่ายชำระค่าเพิ่มทุนในเงินลงทุนในบริษัทร่วม</t>
  </si>
  <si>
    <t>เงินสดจ่ายเพื่อซื้อที่ดิน อาคาร และอุปกรณ์</t>
  </si>
  <si>
    <t xml:space="preserve">          - สิทธิการเช่าท่าเรือ</t>
  </si>
  <si>
    <t>เงินสดจ่ายซื้อสินทรัพย์ไม่มีตัวตน</t>
  </si>
  <si>
    <t>เงินสดสุทธิได้มาจากกิจกรรมลงทุน</t>
  </si>
  <si>
    <t>กระแสเงินสดจากกิจกรรมจัดหาเงิน</t>
  </si>
  <si>
    <t>เงินสดจ่ายดอกเบี้ย</t>
  </si>
  <si>
    <t>เงินสดจ่ายคืนหนี้สินภายใต้สัญญาเช่า</t>
  </si>
  <si>
    <t>เงินสดรับจากการเพิ่มทุน</t>
  </si>
  <si>
    <t>เงินสดรับจากเงินกู้ยืมระยะสั้นจากสถาบันการเงิน</t>
  </si>
  <si>
    <t>เงินสดจ่ายเพื่อชำระเงินกู้ยืมระยะสั้นจากสถาบันการเงิน</t>
  </si>
  <si>
    <t>เงินสดสุทธิ(ใช้ไปใน)กิจกรรมจัดหาเงิน</t>
  </si>
  <si>
    <t>เงินสดและรายการเทียบเท่าเงินสดเพิ่มขึ้น(ลดลง)สุทธิ</t>
  </si>
  <si>
    <t>เงินสดและรายการเทียบเท่าเงินสดรับจากการซื้อบริษัทย่อย</t>
  </si>
  <si>
    <t>ผลกระทบจากอัตราแลกเปลี่ยนของเงินตราต่างประเทศ</t>
  </si>
  <si>
    <t>เงินสดและรายการเทียบเท่าเงินสดปลายปี</t>
  </si>
  <si>
    <t>ข้อมูลเพิ่มเติมเกี่ยวกับงบกระแสเงินสด</t>
  </si>
  <si>
    <t>โอนออกไปเป็นสินทรัพย์สิทธิการใช้</t>
  </si>
  <si>
    <t>เจ้าหนี้ตามสัญญาเช่าลดลงจากการขายสินทรัพย์สิทธิการใช้</t>
  </si>
  <si>
    <t>เจ้าหนี้ตามสัญญาเช่าเพิ่มขึ้นจากสินทรัพย์สิทธิการใช้</t>
  </si>
  <si>
    <t>ที่ดิน อาคาร และอุปกรณ์ลดลงจากการโอนไปเป็นสินทรัพย์ไม่มีตัวตน</t>
  </si>
  <si>
    <t>Test</t>
  </si>
  <si>
    <t>Checked</t>
  </si>
  <si>
    <t>นางสาวสุทธิรัตน์ ลีสวัสดิ์ตระกูล</t>
  </si>
  <si>
    <t>(..............................................................................................)</t>
  </si>
  <si>
    <t xml:space="preserve">          (..............................................................................................)</t>
  </si>
  <si>
    <t xml:space="preserve">          นายปัญญา บุญญาภิวัฒน์</t>
  </si>
  <si>
    <t>งบกำไรขาดทุน</t>
  </si>
  <si>
    <t>เงินสดและรายการเทียบเท่าเงินสดต้นปี</t>
  </si>
  <si>
    <t>ค่าเผื่อการด้อยค่าสินทรัพย์(กลับรายการ)</t>
  </si>
  <si>
    <t>หมายเหตุ</t>
  </si>
  <si>
    <t>เงินสดรับจากการขายที่ดิน อาคาร และอุปกรณ์</t>
  </si>
  <si>
    <t>ยอดคงเหลือ ณ วันที่ 1 มกราคม 2565</t>
  </si>
  <si>
    <t>เงินให้กู้ยืมระยะสั้นแก่บริษัทร่วม</t>
  </si>
  <si>
    <t>เงินให้กู้ยืมระยะสั้นแก่บริษัทที่เกี่ยวข้องกัน</t>
  </si>
  <si>
    <t>เงินให้กู้ยืมระยะสั้นและดอกเบี้ยค้างรับแก่บริษัทที่เกี่ยวข้องกัน</t>
  </si>
  <si>
    <t>กำไรจากการขายสิทธิการเช่าท่าเทียบเรือ</t>
  </si>
  <si>
    <t>กำไรจากการขายทรัพย์สินถาวร</t>
  </si>
  <si>
    <t>เงินมัดจำเพื่อซื้อที่ดิน</t>
  </si>
  <si>
    <t>เงินปันผลรับ</t>
  </si>
  <si>
    <t>หนี้สินดำเนินงานเพิ่มขึ้น(ลดลง)</t>
  </si>
  <si>
    <t>เงินสดจ่ายชำระค่าเพิ่มทุนในเงินลงทุนอื่น</t>
  </si>
  <si>
    <t>เงินสดจ่ายเงินมัดจำค่าที่ดิน</t>
  </si>
  <si>
    <t>-1-</t>
  </si>
  <si>
    <t>-2-</t>
  </si>
  <si>
    <t>-3-</t>
  </si>
  <si>
    <t>-4-</t>
  </si>
  <si>
    <t>-7-</t>
  </si>
  <si>
    <t>-8-</t>
  </si>
  <si>
    <t>-9-</t>
  </si>
  <si>
    <t>ปรับกระทบกำไร(ขาดทุน)สุทธิเป็นเงินสดสุทธิได้มา(ใช้ไป)</t>
  </si>
  <si>
    <t>เงินสดจ่ายซื้อลูกหนี้ตามสัญญาโอนสิทธิเรียกร้อง</t>
  </si>
  <si>
    <t>สินทรัพย์สิทธิการใช้ลดลง(เพิ่มขึ้น)</t>
  </si>
  <si>
    <t>เงินให้กู้ยืมระยะยาวและดอกเบี้ยค้างรับแก่บริษัทอื่น</t>
  </si>
  <si>
    <t>กำไรจากอัตราแลกเปลี่ยน</t>
  </si>
  <si>
    <t>(กำไร) ขาดทุนจากการยกเลิกสัญญา</t>
  </si>
  <si>
    <t>(กำไร) ขาดทุนจากการจำหน่ายเงินลงทุนบริษัทร่วม</t>
  </si>
  <si>
    <t>เงินสดรับคืนจากการให้กู้ยืมระยะสั้นแก่บริษัทย่อย</t>
  </si>
  <si>
    <t>เงินสดจ่ายเพื่อซื้อสินทรัพย์สิทธิการใช้</t>
  </si>
  <si>
    <t>เงินสดจ่ายเพื่อปรับปรุงสิทธิการเช่า</t>
  </si>
  <si>
    <t>เงินสดรับจากการขายสินทรัพย์สิทธิการใช้</t>
  </si>
  <si>
    <t>เงินสดรับจากเพิ่มทุนในบริษัทย่อย(จากส่วนได้เสียที่ไม่มีอำนาจควบคุม)</t>
  </si>
  <si>
    <t>เจ้าหนี้หมุนเวียนอื่นเพิ่มขึ้นจากการซื้อเงินลงทุนบริษัทร่วม</t>
  </si>
  <si>
    <t>ลูกหนี้หมุนเวียนอื่นเพิ่มขึ้นจากการขายบริษัทร่วม</t>
  </si>
  <si>
    <t>เงินสดรับคืนจากให้กู้ยืมระยะสั้นแก่กิจการที่เกี่ยวข้องกัน</t>
  </si>
  <si>
    <t xml:space="preserve">       (..............................................................................................)</t>
  </si>
  <si>
    <t>ณ วันที่ 31 ธันวาคม 2565</t>
  </si>
  <si>
    <t>31 ธันวาคม 2565</t>
  </si>
  <si>
    <t>เงินให้กู้ยืมระยะยาวและดอกเบี้ยค้างรับแก่บริษัทย่อย</t>
  </si>
  <si>
    <t>ลูกหนี้ผ่อนชำระภายในหนึ่งปี</t>
  </si>
  <si>
    <t>ลูกหนี้ผ่อนชำระ</t>
  </si>
  <si>
    <t>สำหรับปีสิ้นสุดวันที่ 31 ธันวาคม 2565</t>
  </si>
  <si>
    <t>ยอดคงเหลือ ณ วันที่ 31 ธันวาคม 2564</t>
  </si>
  <si>
    <t>ยอดคงเหลือ ณ วันที่ 31 ธันวาคม 2565</t>
  </si>
  <si>
    <t>หมายเหตุประกอบงบการเงินถือเป็นส่วนหนึ่งของงบการเงินนี้</t>
  </si>
  <si>
    <t>หนี้สูญ</t>
  </si>
  <si>
    <t>เงินสดรับจากการจำหน่ายเงินลงทุนบริษัทร่วม</t>
  </si>
  <si>
    <t>เงินให้กู้ยืมระยะยาวแก่บริษัทอื่น</t>
  </si>
  <si>
    <t>เงินยืมระยะสั้นแก่บุคคลที่เกี่ยวข้องกัน</t>
  </si>
  <si>
    <t>สินทรัพย์สิทธิการใช้ลดลง</t>
  </si>
  <si>
    <t>เจ้าหนี้ตามสัญญาเช่าลดลงจากการยกเลิกสัญญา</t>
  </si>
  <si>
    <t>- การได้มาซึ่งส่วนได้เสียที่ไม่มีอำนาจควบคุม    จากการซื้อบริษัทย่อยใหม่</t>
  </si>
  <si>
    <t>กำไรจากการขายเงินลงทุนในบริษัทร่วม</t>
  </si>
  <si>
    <t>กำไร(ขาดทุน)เบ็ดเสร็จรวมสำหรับปี</t>
  </si>
  <si>
    <t>-5-</t>
  </si>
  <si>
    <t>-6-</t>
  </si>
  <si>
    <t>กำไร(ขาดทุน) สำหรับปี</t>
  </si>
  <si>
    <t>กำไร(ขาดทุน)สำหรับปี</t>
  </si>
  <si>
    <t xml:space="preserve">ทุนที่ออกจำหน่ายและชำระแล้ว </t>
  </si>
  <si>
    <t xml:space="preserve">  หุ้นสามัญ 3,460,259,199 หุ้น มูลค่าหุ้นละ 0.68 บาท</t>
  </si>
  <si>
    <t>ทุนจดทะเบียน - มูลค่าหุ้นละ 0.68 บาท</t>
  </si>
  <si>
    <t xml:space="preserve">  หุ้นสามัญ 4,549,179 หุ้น</t>
  </si>
  <si>
    <t>งบแสดงฐานะการเงิน (ต่อ)</t>
  </si>
  <si>
    <t xml:space="preserve">สำหรับปีสิ้นสุดวันที่ </t>
  </si>
  <si>
    <t>กระแสเงินสดจากกิจกรรมดำเนินงาน (ต่อ)</t>
  </si>
  <si>
    <t>กระแสเงินสดจากกิจกรรมลงทุน (ต่อ)</t>
  </si>
  <si>
    <t>-10-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</si>
</sst>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#,##0.00;\(#,##0.00\)"/>
    <numFmt numFmtId="166" formatCode="_(* #,##0.00_);_(* \(#,##0.00\);_(* &quot;-&quot;_);_(@_)"/>
    <numFmt numFmtId="167" formatCode="_(* #,##0_);_(* \(#,##0\);_(* &quot;-&quot;??_);_(@_)"/>
    <numFmt numFmtId="168" formatCode="_-* #,##0_-;\-* #,##0_-;_-* &quot;-&quot;??_-;_-@_-"/>
    <numFmt numFmtId="169" formatCode="#,##0\ ;\(#,##0\)"/>
    <numFmt numFmtId="170" formatCode="#,##0.00\ ;\(#,##0.00\)"/>
    <numFmt numFmtId="171" formatCode="#,##0.000\ ;\(#,##0.000\)"/>
    <numFmt numFmtId="172" formatCode="#,##0.0000\ ;\(#,##0.0000\)"/>
  </numFmts>
  <fonts count="1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0"/>
      <name val="Arial"/>
      <family val="2"/>
    </font>
    <font>
      <i/>
      <sz val="14"/>
      <name val="Angsana New"/>
      <family val="1"/>
    </font>
    <font>
      <sz val="14"/>
      <color indexed="9"/>
      <name val="Angsana New"/>
      <family val="1"/>
    </font>
    <font>
      <sz val="14"/>
      <color theme="0"/>
      <name val="Angsana New"/>
      <family val="1"/>
    </font>
    <font>
      <b/>
      <sz val="14"/>
      <color indexed="8"/>
      <name val="Angsana New"/>
      <family val="1"/>
    </font>
    <font>
      <sz val="14"/>
      <color indexed="8"/>
      <name val="Angsana New"/>
      <family val="1"/>
    </font>
    <font>
      <sz val="11"/>
      <name val="Times New Roman"/>
      <family val="1"/>
    </font>
    <font>
      <sz val="14"/>
      <name val="Calibri"/>
      <family val="2"/>
      <charset val="222"/>
      <scheme val="minor"/>
    </font>
    <font>
      <sz val="14"/>
      <name val="Angsana New"/>
      <family val="1"/>
      <charset val="222"/>
    </font>
    <font>
      <b/>
      <i/>
      <sz val="14"/>
      <name val="Angsana New"/>
      <family val="1"/>
    </font>
    <font>
      <b/>
      <u/>
      <sz val="14"/>
      <name val="Angsana New"/>
      <family val="1"/>
    </font>
    <font>
      <u/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235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49" fontId="4" fillId="0" borderId="0" xfId="2" applyNumberFormat="1" applyFont="1"/>
    <xf numFmtId="0" fontId="3" fillId="0" borderId="1" xfId="2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49" fontId="3" fillId="0" borderId="0" xfId="2" applyNumberFormat="1" applyFont="1"/>
    <xf numFmtId="0" fontId="4" fillId="0" borderId="0" xfId="2" applyFont="1" applyAlignment="1">
      <alignment horizontal="center"/>
    </xf>
    <xf numFmtId="41" fontId="4" fillId="0" borderId="0" xfId="2" applyNumberFormat="1" applyFont="1"/>
    <xf numFmtId="41" fontId="4" fillId="0" borderId="0" xfId="2" applyNumberFormat="1" applyFont="1" applyAlignment="1">
      <alignment horizontal="right"/>
    </xf>
    <xf numFmtId="167" fontId="4" fillId="0" borderId="0" xfId="3" applyNumberFormat="1" applyFont="1" applyFill="1" applyBorder="1" applyAlignment="1">
      <alignment horizontal="center"/>
    </xf>
    <xf numFmtId="41" fontId="4" fillId="0" borderId="2" xfId="2" applyNumberFormat="1" applyFont="1" applyBorder="1" applyAlignment="1">
      <alignment horizontal="right"/>
    </xf>
    <xf numFmtId="43" fontId="4" fillId="0" borderId="0" xfId="3" applyFont="1" applyFill="1" applyAlignment="1">
      <alignment horizontal="center"/>
    </xf>
    <xf numFmtId="168" fontId="4" fillId="0" borderId="2" xfId="1" applyNumberFormat="1" applyFont="1" applyBorder="1" applyAlignment="1">
      <alignment horizontal="right"/>
    </xf>
    <xf numFmtId="41" fontId="4" fillId="0" borderId="4" xfId="2" applyNumberFormat="1" applyFont="1" applyBorder="1" applyAlignment="1">
      <alignment horizontal="right"/>
    </xf>
    <xf numFmtId="167" fontId="4" fillId="0" borderId="4" xfId="3" applyNumberFormat="1" applyFont="1" applyFill="1" applyBorder="1" applyAlignment="1">
      <alignment horizontal="right"/>
    </xf>
    <xf numFmtId="49" fontId="8" fillId="0" borderId="0" xfId="2" applyNumberFormat="1" applyFont="1"/>
    <xf numFmtId="41" fontId="4" fillId="0" borderId="1" xfId="2" applyNumberFormat="1" applyFont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0" fontId="6" fillId="0" borderId="0" xfId="2" applyFont="1"/>
    <xf numFmtId="0" fontId="8" fillId="0" borderId="0" xfId="2" applyFont="1" applyAlignment="1">
      <alignment horizontal="center"/>
    </xf>
    <xf numFmtId="49" fontId="3" fillId="0" borderId="0" xfId="2" applyNumberFormat="1" applyFont="1" applyAlignment="1">
      <alignment horizontal="right"/>
    </xf>
    <xf numFmtId="49" fontId="11" fillId="0" borderId="0" xfId="2" applyNumberFormat="1" applyFont="1" applyAlignment="1">
      <alignment horizontal="center"/>
    </xf>
    <xf numFmtId="49" fontId="11" fillId="0" borderId="0" xfId="2" applyNumberFormat="1" applyFont="1"/>
    <xf numFmtId="49" fontId="4" fillId="0" borderId="0" xfId="2" applyNumberFormat="1" applyFont="1" applyAlignment="1">
      <alignment vertical="top" wrapText="1"/>
    </xf>
    <xf numFmtId="0" fontId="4" fillId="0" borderId="0" xfId="2" applyFont="1" applyAlignment="1">
      <alignment horizontal="center"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  <xf numFmtId="43" fontId="4" fillId="0" borderId="0" xfId="3" applyFont="1" applyFill="1"/>
    <xf numFmtId="49" fontId="4" fillId="0" borderId="0" xfId="2" applyNumberFormat="1" applyFont="1" applyAlignment="1">
      <alignment vertical="top"/>
    </xf>
    <xf numFmtId="0" fontId="4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0" fontId="3" fillId="0" borderId="0" xfId="2" applyFont="1" applyAlignment="1">
      <alignment horizontal="center" vertical="center"/>
    </xf>
    <xf numFmtId="43" fontId="4" fillId="0" borderId="0" xfId="3" applyFont="1" applyFill="1" applyAlignment="1"/>
    <xf numFmtId="0" fontId="4" fillId="0" borderId="0" xfId="2" applyFont="1" applyAlignment="1">
      <alignment vertical="top" wrapText="1"/>
    </xf>
    <xf numFmtId="0" fontId="3" fillId="0" borderId="1" xfId="2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/>
    </xf>
    <xf numFmtId="167" fontId="4" fillId="0" borderId="3" xfId="3" applyNumberFormat="1" applyFont="1" applyFill="1" applyBorder="1" applyAlignment="1">
      <alignment horizontal="right"/>
    </xf>
    <xf numFmtId="41" fontId="4" fillId="0" borderId="3" xfId="2" applyNumberFormat="1" applyFont="1" applyBorder="1" applyAlignment="1">
      <alignment horizontal="right"/>
    </xf>
    <xf numFmtId="167" fontId="4" fillId="0" borderId="0" xfId="3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167" fontId="4" fillId="0" borderId="0" xfId="3" applyNumberFormat="1" applyFont="1" applyFill="1" applyBorder="1" applyAlignment="1">
      <alignment horizontal="right"/>
    </xf>
    <xf numFmtId="164" fontId="4" fillId="0" borderId="0" xfId="2" applyNumberFormat="1" applyFont="1"/>
    <xf numFmtId="167" fontId="4" fillId="0" borderId="5" xfId="3" applyNumberFormat="1" applyFont="1" applyFill="1" applyBorder="1" applyAlignment="1">
      <alignment horizontal="right"/>
    </xf>
    <xf numFmtId="43" fontId="4" fillId="0" borderId="0" xfId="2" applyNumberFormat="1" applyFont="1"/>
    <xf numFmtId="0" fontId="8" fillId="0" borderId="0" xfId="2" applyFont="1"/>
    <xf numFmtId="167" fontId="4" fillId="0" borderId="0" xfId="2" applyNumberFormat="1" applyFont="1"/>
    <xf numFmtId="164" fontId="4" fillId="0" borderId="0" xfId="1" applyFont="1" applyFill="1"/>
    <xf numFmtId="0" fontId="3" fillId="0" borderId="0" xfId="2" applyFont="1" applyAlignment="1">
      <alignment horizontal="center" vertical="center" wrapText="1"/>
    </xf>
    <xf numFmtId="49" fontId="4" fillId="0" borderId="0" xfId="0" applyNumberFormat="1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/>
    <xf numFmtId="167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41" fontId="4" fillId="0" borderId="0" xfId="0" applyNumberFormat="1" applyFont="1" applyAlignment="1">
      <alignment horizontal="center"/>
    </xf>
    <xf numFmtId="167" fontId="4" fillId="0" borderId="1" xfId="3" applyNumberFormat="1" applyFont="1" applyFill="1" applyBorder="1" applyAlignment="1">
      <alignment horizontal="center"/>
    </xf>
    <xf numFmtId="49" fontId="4" fillId="0" borderId="0" xfId="0" applyNumberFormat="1" applyFont="1" applyAlignment="1">
      <alignment vertical="top" wrapText="1"/>
    </xf>
    <xf numFmtId="41" fontId="4" fillId="0" borderId="5" xfId="0" applyNumberFormat="1" applyFont="1" applyBorder="1" applyAlignment="1">
      <alignment horizontal="right"/>
    </xf>
    <xf numFmtId="167" fontId="4" fillId="0" borderId="0" xfId="3" applyNumberFormat="1" applyFont="1" applyFill="1"/>
    <xf numFmtId="43" fontId="4" fillId="0" borderId="0" xfId="3" applyFont="1" applyFill="1" applyAlignment="1">
      <alignment horizontal="right"/>
    </xf>
    <xf numFmtId="167" fontId="4" fillId="0" borderId="5" xfId="3" applyNumberFormat="1" applyFont="1" applyFill="1" applyBorder="1" applyAlignment="1">
      <alignment horizontal="center"/>
    </xf>
    <xf numFmtId="3" fontId="4" fillId="0" borderId="0" xfId="2" applyNumberFormat="1" applyFont="1"/>
    <xf numFmtId="0" fontId="4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67" fontId="4" fillId="0" borderId="0" xfId="4" applyNumberFormat="1" applyFont="1" applyFill="1" applyAlignment="1">
      <alignment horizontal="right"/>
    </xf>
    <xf numFmtId="167" fontId="6" fillId="0" borderId="0" xfId="4" applyNumberFormat="1" applyFont="1" applyFill="1" applyAlignment="1">
      <alignment horizontal="right"/>
    </xf>
    <xf numFmtId="49" fontId="12" fillId="0" borderId="0" xfId="2" applyNumberFormat="1" applyFont="1"/>
    <xf numFmtId="167" fontId="4" fillId="0" borderId="0" xfId="4" quotePrefix="1" applyNumberFormat="1" applyFont="1" applyFill="1" applyBorder="1" applyAlignment="1">
      <alignment horizontal="center"/>
    </xf>
    <xf numFmtId="167" fontId="6" fillId="0" borderId="0" xfId="4" quotePrefix="1" applyNumberFormat="1" applyFont="1" applyFill="1" applyBorder="1" applyAlignment="1">
      <alignment horizontal="center"/>
    </xf>
    <xf numFmtId="167" fontId="4" fillId="0" borderId="0" xfId="4" applyNumberFormat="1" applyFont="1" applyFill="1" applyBorder="1" applyAlignment="1">
      <alignment horizontal="right"/>
    </xf>
    <xf numFmtId="43" fontId="4" fillId="0" borderId="0" xfId="4" applyFont="1" applyFill="1" applyAlignment="1">
      <alignment horizontal="center"/>
    </xf>
    <xf numFmtId="41" fontId="4" fillId="0" borderId="1" xfId="0" applyNumberFormat="1" applyFont="1" applyBorder="1" applyAlignment="1">
      <alignment horizontal="right"/>
    </xf>
    <xf numFmtId="167" fontId="6" fillId="0" borderId="0" xfId="4" applyNumberFormat="1" applyFont="1" applyFill="1" applyAlignment="1"/>
    <xf numFmtId="167" fontId="4" fillId="0" borderId="0" xfId="4" applyNumberFormat="1" applyFont="1" applyFill="1" applyAlignment="1"/>
    <xf numFmtId="167" fontId="4" fillId="0" borderId="0" xfId="4" applyNumberFormat="1" applyFont="1" applyFill="1" applyBorder="1" applyAlignment="1"/>
    <xf numFmtId="167" fontId="4" fillId="0" borderId="0" xfId="4" applyNumberFormat="1" applyFont="1" applyFill="1" applyBorder="1" applyAlignment="1">
      <alignment horizontal="center"/>
    </xf>
    <xf numFmtId="43" fontId="4" fillId="0" borderId="0" xfId="4" applyFont="1" applyFill="1" applyBorder="1" applyAlignment="1">
      <alignment horizontal="center"/>
    </xf>
    <xf numFmtId="41" fontId="4" fillId="0" borderId="5" xfId="2" applyNumberFormat="1" applyFont="1" applyBorder="1" applyAlignment="1">
      <alignment horizontal="right"/>
    </xf>
    <xf numFmtId="167" fontId="4" fillId="0" borderId="0" xfId="4" applyNumberFormat="1" applyFont="1" applyFill="1" applyBorder="1" applyAlignment="1">
      <alignment horizontal="right" vertical="center"/>
    </xf>
    <xf numFmtId="169" fontId="4" fillId="0" borderId="0" xfId="2" applyNumberFormat="1" applyFont="1" applyAlignment="1">
      <alignment horizontal="right"/>
    </xf>
    <xf numFmtId="49" fontId="12" fillId="0" borderId="0" xfId="2" quotePrefix="1" applyNumberFormat="1" applyFont="1"/>
    <xf numFmtId="41" fontId="4" fillId="0" borderId="0" xfId="2" applyNumberFormat="1" applyFont="1" applyAlignment="1">
      <alignment horizontal="center"/>
    </xf>
    <xf numFmtId="167" fontId="4" fillId="0" borderId="0" xfId="2" applyNumberFormat="1" applyFont="1" applyAlignment="1">
      <alignment horizontal="center"/>
    </xf>
    <xf numFmtId="167" fontId="6" fillId="0" borderId="0" xfId="4" applyNumberFormat="1" applyFont="1" applyFill="1" applyBorder="1" applyAlignment="1">
      <alignment horizontal="right" vertical="center"/>
    </xf>
    <xf numFmtId="167" fontId="6" fillId="0" borderId="0" xfId="2" applyNumberFormat="1" applyFont="1"/>
    <xf numFmtId="43" fontId="4" fillId="0" borderId="0" xfId="4" applyFont="1" applyFill="1" applyAlignment="1"/>
    <xf numFmtId="170" fontId="4" fillId="0" borderId="0" xfId="2" applyNumberFormat="1" applyFont="1" applyAlignment="1">
      <alignment horizontal="right"/>
    </xf>
    <xf numFmtId="170" fontId="6" fillId="0" borderId="0" xfId="2" applyNumberFormat="1" applyFont="1" applyAlignment="1">
      <alignment horizontal="right"/>
    </xf>
    <xf numFmtId="0" fontId="3" fillId="0" borderId="0" xfId="0" applyFont="1"/>
    <xf numFmtId="165" fontId="4" fillId="0" borderId="0" xfId="0" applyNumberFormat="1" applyFont="1"/>
    <xf numFmtId="171" fontId="4" fillId="0" borderId="4" xfId="2" applyNumberFormat="1" applyFont="1" applyBorder="1" applyAlignment="1">
      <alignment horizontal="right"/>
    </xf>
    <xf numFmtId="172" fontId="4" fillId="0" borderId="0" xfId="2" applyNumberFormat="1" applyFont="1" applyAlignment="1">
      <alignment horizontal="right"/>
    </xf>
    <xf numFmtId="171" fontId="4" fillId="0" borderId="4" xfId="0" applyNumberFormat="1" applyFont="1" applyBorder="1" applyAlignment="1">
      <alignment horizontal="right"/>
    </xf>
    <xf numFmtId="172" fontId="4" fillId="0" borderId="0" xfId="2" applyNumberFormat="1" applyFont="1" applyAlignment="1">
      <alignment horizontal="center"/>
    </xf>
    <xf numFmtId="167" fontId="6" fillId="0" borderId="4" xfId="4" applyNumberFormat="1" applyFont="1" applyFill="1" applyBorder="1" applyAlignment="1">
      <alignment horizontal="right"/>
    </xf>
    <xf numFmtId="167" fontId="6" fillId="0" borderId="0" xfId="4" applyNumberFormat="1" applyFont="1" applyFill="1" applyBorder="1" applyAlignment="1">
      <alignment horizontal="right"/>
    </xf>
    <xf numFmtId="49" fontId="3" fillId="0" borderId="0" xfId="0" applyNumberFormat="1" applyFont="1"/>
    <xf numFmtId="0" fontId="5" fillId="0" borderId="0" xfId="2" quotePrefix="1" applyFont="1" applyAlignment="1">
      <alignment horizontal="center"/>
    </xf>
    <xf numFmtId="0" fontId="6" fillId="0" borderId="0" xfId="0" applyFont="1"/>
    <xf numFmtId="49" fontId="3" fillId="0" borderId="0" xfId="2" applyNumberFormat="1" applyFont="1" applyAlignment="1">
      <alignment vertical="top"/>
    </xf>
    <xf numFmtId="49" fontId="3" fillId="0" borderId="0" xfId="2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168" fontId="4" fillId="0" borderId="0" xfId="1" applyNumberFormat="1" applyFont="1" applyFill="1" applyAlignment="1">
      <alignment horizontal="right"/>
    </xf>
    <xf numFmtId="168" fontId="4" fillId="0" borderId="0" xfId="1" applyNumberFormat="1" applyFont="1" applyAlignment="1">
      <alignment horizontal="center"/>
    </xf>
    <xf numFmtId="168" fontId="4" fillId="0" borderId="0" xfId="1" applyNumberFormat="1" applyFont="1" applyAlignment="1">
      <alignment horizontal="right"/>
    </xf>
    <xf numFmtId="168" fontId="4" fillId="0" borderId="0" xfId="1" applyNumberFormat="1" applyFont="1" applyFill="1" applyBorder="1" applyAlignment="1">
      <alignment horizontal="right"/>
    </xf>
    <xf numFmtId="168" fontId="4" fillId="0" borderId="1" xfId="1" applyNumberFormat="1" applyFont="1" applyFill="1" applyBorder="1" applyAlignment="1">
      <alignment horizontal="right"/>
    </xf>
    <xf numFmtId="168" fontId="4" fillId="0" borderId="0" xfId="1" applyNumberFormat="1" applyFont="1" applyFill="1" applyAlignment="1">
      <alignment horizontal="center"/>
    </xf>
    <xf numFmtId="49" fontId="11" fillId="0" borderId="1" xfId="2" applyNumberFormat="1" applyFont="1" applyBorder="1" applyAlignment="1">
      <alignment horizontal="center"/>
    </xf>
    <xf numFmtId="167" fontId="4" fillId="0" borderId="0" xfId="0" applyNumberFormat="1" applyFont="1"/>
    <xf numFmtId="167" fontId="4" fillId="2" borderId="1" xfId="3" applyNumberFormat="1" applyFont="1" applyFill="1" applyBorder="1" applyAlignment="1">
      <alignment horizontal="center"/>
    </xf>
    <xf numFmtId="167" fontId="4" fillId="2" borderId="0" xfId="3" applyNumberFormat="1" applyFont="1" applyFill="1" applyBorder="1" applyAlignment="1">
      <alignment horizontal="center"/>
    </xf>
    <xf numFmtId="167" fontId="4" fillId="2" borderId="1" xfId="3" applyNumberFormat="1" applyFont="1" applyFill="1" applyBorder="1" applyAlignment="1">
      <alignment horizontal="right"/>
    </xf>
    <xf numFmtId="41" fontId="4" fillId="2" borderId="0" xfId="0" applyNumberFormat="1" applyFont="1" applyFill="1" applyAlignment="1">
      <alignment horizontal="right"/>
    </xf>
    <xf numFmtId="41" fontId="3" fillId="2" borderId="0" xfId="0" applyNumberFormat="1" applyFont="1" applyFill="1" applyAlignment="1">
      <alignment horizontal="right"/>
    </xf>
    <xf numFmtId="49" fontId="4" fillId="2" borderId="0" xfId="2" applyNumberFormat="1" applyFont="1" applyFill="1"/>
    <xf numFmtId="0" fontId="6" fillId="2" borderId="0" xfId="0" applyFont="1" applyFill="1"/>
    <xf numFmtId="0" fontId="4" fillId="2" borderId="0" xfId="2" applyFont="1" applyFill="1" applyAlignment="1">
      <alignment horizontal="center"/>
    </xf>
    <xf numFmtId="41" fontId="6" fillId="2" borderId="0" xfId="2" applyNumberFormat="1" applyFont="1" applyFill="1"/>
    <xf numFmtId="41" fontId="4" fillId="2" borderId="0" xfId="2" applyNumberFormat="1" applyFont="1" applyFill="1" applyAlignment="1">
      <alignment horizontal="right"/>
    </xf>
    <xf numFmtId="167" fontId="6" fillId="0" borderId="5" xfId="2" applyNumberFormat="1" applyFont="1" applyBorder="1"/>
    <xf numFmtId="49" fontId="4" fillId="0" borderId="0" xfId="2" applyNumberFormat="1" applyFont="1" applyAlignment="1">
      <alignment wrapText="1"/>
    </xf>
    <xf numFmtId="0" fontId="4" fillId="2" borderId="0" xfId="2" applyFont="1" applyFill="1"/>
    <xf numFmtId="49" fontId="3" fillId="2" borderId="0" xfId="2" applyNumberFormat="1" applyFont="1" applyFill="1" applyAlignment="1">
      <alignment horizontal="center"/>
    </xf>
    <xf numFmtId="0" fontId="3" fillId="2" borderId="0" xfId="2" applyFont="1" applyFill="1"/>
    <xf numFmtId="0" fontId="3" fillId="2" borderId="1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1" xfId="2" quotePrefix="1" applyFont="1" applyFill="1" applyBorder="1" applyAlignment="1">
      <alignment horizontal="center"/>
    </xf>
    <xf numFmtId="0" fontId="5" fillId="2" borderId="1" xfId="2" quotePrefix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top" wrapText="1"/>
    </xf>
    <xf numFmtId="0" fontId="5" fillId="2" borderId="0" xfId="2" applyFont="1" applyFill="1" applyAlignment="1">
      <alignment horizontal="center"/>
    </xf>
    <xf numFmtId="49" fontId="3" fillId="2" borderId="0" xfId="2" applyNumberFormat="1" applyFont="1" applyFill="1"/>
    <xf numFmtId="37" fontId="3" fillId="2" borderId="0" xfId="2" applyNumberFormat="1" applyFont="1" applyFill="1" applyAlignment="1">
      <alignment horizontal="right"/>
    </xf>
    <xf numFmtId="37" fontId="5" fillId="2" borderId="0" xfId="2" applyNumberFormat="1" applyFont="1" applyFill="1" applyAlignment="1">
      <alignment horizontal="right"/>
    </xf>
    <xf numFmtId="166" fontId="6" fillId="2" borderId="0" xfId="2" applyNumberFormat="1" applyFont="1" applyFill="1"/>
    <xf numFmtId="41" fontId="6" fillId="2" borderId="0" xfId="3" applyNumberFormat="1" applyFont="1" applyFill="1" applyBorder="1" applyAlignment="1">
      <alignment horizontal="center"/>
    </xf>
    <xf numFmtId="167" fontId="6" fillId="2" borderId="0" xfId="3" applyNumberFormat="1" applyFont="1" applyFill="1" applyBorder="1" applyAlignment="1">
      <alignment horizontal="center"/>
    </xf>
    <xf numFmtId="41" fontId="4" fillId="2" borderId="2" xfId="2" applyNumberFormat="1" applyFont="1" applyFill="1" applyBorder="1" applyAlignment="1">
      <alignment horizontal="right"/>
    </xf>
    <xf numFmtId="43" fontId="4" fillId="2" borderId="0" xfId="3" applyFont="1" applyFill="1" applyAlignment="1">
      <alignment horizontal="center"/>
    </xf>
    <xf numFmtId="168" fontId="4" fillId="2" borderId="2" xfId="1" applyNumberFormat="1" applyFont="1" applyFill="1" applyBorder="1" applyAlignment="1">
      <alignment horizontal="right"/>
    </xf>
    <xf numFmtId="41" fontId="4" fillId="2" borderId="0" xfId="2" applyNumberFormat="1" applyFont="1" applyFill="1"/>
    <xf numFmtId="41" fontId="4" fillId="2" borderId="4" xfId="2" applyNumberFormat="1" applyFont="1" applyFill="1" applyBorder="1" applyAlignment="1">
      <alignment horizontal="right"/>
    </xf>
    <xf numFmtId="49" fontId="8" fillId="2" borderId="0" xfId="2" applyNumberFormat="1" applyFont="1" applyFill="1"/>
    <xf numFmtId="41" fontId="3" fillId="2" borderId="0" xfId="2" applyNumberFormat="1" applyFont="1" applyFill="1" applyAlignment="1">
      <alignment horizontal="right"/>
    </xf>
    <xf numFmtId="41" fontId="5" fillId="2" borderId="0" xfId="2" applyNumberFormat="1" applyFont="1" applyFill="1" applyAlignment="1">
      <alignment horizontal="right"/>
    </xf>
    <xf numFmtId="0" fontId="4" fillId="2" borderId="0" xfId="2" quotePrefix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49" fontId="17" fillId="2" borderId="0" xfId="2" applyNumberFormat="1" applyFont="1" applyFill="1" applyAlignment="1">
      <alignment horizontal="center"/>
    </xf>
    <xf numFmtId="167" fontId="6" fillId="2" borderId="0" xfId="3" applyNumberFormat="1" applyFont="1" applyFill="1" applyAlignment="1"/>
    <xf numFmtId="41" fontId="6" fillId="2" borderId="2" xfId="2" applyNumberFormat="1" applyFont="1" applyFill="1" applyBorder="1" applyAlignment="1">
      <alignment horizontal="right"/>
    </xf>
    <xf numFmtId="41" fontId="4" fillId="2" borderId="1" xfId="2" applyNumberFormat="1" applyFont="1" applyFill="1" applyBorder="1" applyAlignment="1">
      <alignment horizontal="right"/>
    </xf>
    <xf numFmtId="43" fontId="4" fillId="2" borderId="0" xfId="3" applyFont="1" applyFill="1" applyBorder="1" applyAlignment="1">
      <alignment horizontal="right"/>
    </xf>
    <xf numFmtId="41" fontId="6" fillId="2" borderId="0" xfId="2" applyNumberFormat="1" applyFont="1" applyFill="1" applyAlignment="1">
      <alignment horizontal="right"/>
    </xf>
    <xf numFmtId="37" fontId="4" fillId="2" borderId="0" xfId="2" applyNumberFormat="1" applyFont="1" applyFill="1" applyAlignment="1">
      <alignment horizontal="right"/>
    </xf>
    <xf numFmtId="37" fontId="6" fillId="2" borderId="0" xfId="2" applyNumberFormat="1" applyFont="1" applyFill="1" applyAlignment="1">
      <alignment horizontal="right"/>
    </xf>
    <xf numFmtId="49" fontId="9" fillId="2" borderId="0" xfId="2" applyNumberFormat="1" applyFont="1" applyFill="1"/>
    <xf numFmtId="0" fontId="9" fillId="2" borderId="0" xfId="2" applyFont="1" applyFill="1"/>
    <xf numFmtId="43" fontId="10" fillId="2" borderId="0" xfId="3" applyFont="1" applyFill="1" applyAlignment="1"/>
    <xf numFmtId="37" fontId="9" fillId="2" borderId="0" xfId="2" applyNumberFormat="1" applyFont="1" applyFill="1"/>
    <xf numFmtId="37" fontId="6" fillId="2" borderId="0" xfId="2" applyNumberFormat="1" applyFont="1" applyFill="1"/>
    <xf numFmtId="0" fontId="6" fillId="2" borderId="0" xfId="2" applyFont="1" applyFill="1"/>
    <xf numFmtId="49" fontId="4" fillId="2" borderId="0" xfId="0" applyNumberFormat="1" applyFont="1" applyFill="1"/>
    <xf numFmtId="0" fontId="4" fillId="2" borderId="0" xfId="0" applyFont="1" applyFill="1"/>
    <xf numFmtId="0" fontId="14" fillId="2" borderId="0" xfId="0" applyFont="1" applyFill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1" fontId="4" fillId="2" borderId="0" xfId="5" applyNumberFormat="1" applyFont="1" applyFill="1" applyAlignment="1">
      <alignment horizontal="right"/>
    </xf>
    <xf numFmtId="49" fontId="3" fillId="2" borderId="0" xfId="0" applyNumberFormat="1" applyFont="1" applyFill="1"/>
    <xf numFmtId="0" fontId="15" fillId="2" borderId="0" xfId="6" applyFont="1" applyFill="1"/>
    <xf numFmtId="43" fontId="4" fillId="2" borderId="0" xfId="3" applyFont="1" applyFill="1" applyAlignment="1"/>
    <xf numFmtId="167" fontId="4" fillId="2" borderId="0" xfId="3" applyNumberFormat="1" applyFont="1" applyFill="1" applyBorder="1" applyAlignment="1">
      <alignment horizontal="right"/>
    </xf>
    <xf numFmtId="49" fontId="4" fillId="2" borderId="0" xfId="0" applyNumberFormat="1" applyFont="1" applyFill="1" applyAlignment="1">
      <alignment horizontal="left"/>
    </xf>
    <xf numFmtId="43" fontId="4" fillId="2" borderId="0" xfId="3" applyFont="1" applyFill="1" applyBorder="1" applyAlignment="1">
      <alignment horizontal="center"/>
    </xf>
    <xf numFmtId="41" fontId="4" fillId="2" borderId="1" xfId="5" applyNumberFormat="1" applyFont="1" applyFill="1" applyBorder="1" applyAlignment="1">
      <alignment horizontal="right"/>
    </xf>
    <xf numFmtId="41" fontId="4" fillId="2" borderId="0" xfId="0" applyNumberFormat="1" applyFont="1" applyFill="1"/>
    <xf numFmtId="49" fontId="4" fillId="2" borderId="0" xfId="0" applyNumberFormat="1" applyFont="1" applyFill="1" applyAlignment="1">
      <alignment horizontal="center"/>
    </xf>
    <xf numFmtId="41" fontId="4" fillId="2" borderId="0" xfId="0" applyNumberFormat="1" applyFont="1" applyFill="1" applyAlignment="1">
      <alignment horizontal="center"/>
    </xf>
    <xf numFmtId="0" fontId="3" fillId="2" borderId="0" xfId="7" applyFont="1" applyFill="1"/>
    <xf numFmtId="41" fontId="3" fillId="2" borderId="0" xfId="0" applyNumberFormat="1" applyFont="1" applyFill="1" applyAlignment="1">
      <alignment horizontal="center"/>
    </xf>
    <xf numFmtId="0" fontId="4" fillId="2" borderId="0" xfId="7" applyFont="1" applyFill="1"/>
    <xf numFmtId="167" fontId="3" fillId="2" borderId="2" xfId="3" applyNumberFormat="1" applyFont="1" applyFill="1" applyBorder="1" applyAlignment="1">
      <alignment horizontal="center"/>
    </xf>
    <xf numFmtId="167" fontId="3" fillId="2" borderId="0" xfId="3" applyNumberFormat="1" applyFont="1" applyFill="1" applyBorder="1" applyAlignment="1">
      <alignment horizontal="center"/>
    </xf>
    <xf numFmtId="49" fontId="8" fillId="2" borderId="0" xfId="0" applyNumberFormat="1" applyFont="1" applyFill="1"/>
    <xf numFmtId="0" fontId="8" fillId="2" borderId="0" xfId="0" applyFont="1" applyFill="1"/>
    <xf numFmtId="41" fontId="8" fillId="2" borderId="0" xfId="0" applyNumberFormat="1" applyFont="1" applyFill="1" applyAlignment="1">
      <alignment horizontal="right"/>
    </xf>
    <xf numFmtId="41" fontId="16" fillId="2" borderId="0" xfId="0" applyNumberFormat="1" applyFont="1" applyFill="1" applyAlignment="1">
      <alignment horizontal="center"/>
    </xf>
    <xf numFmtId="41" fontId="16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41" fontId="8" fillId="2" borderId="0" xfId="0" applyNumberFormat="1" applyFont="1" applyFill="1" applyAlignment="1">
      <alignment horizontal="center"/>
    </xf>
    <xf numFmtId="167" fontId="4" fillId="2" borderId="0" xfId="3" applyNumberFormat="1" applyFont="1" applyFill="1" applyAlignment="1"/>
    <xf numFmtId="167" fontId="4" fillId="2" borderId="0" xfId="3" applyNumberFormat="1" applyFont="1" applyFill="1" applyBorder="1" applyAlignment="1"/>
    <xf numFmtId="41" fontId="3" fillId="2" borderId="0" xfId="0" applyNumberFormat="1" applyFont="1" applyFill="1"/>
    <xf numFmtId="41" fontId="3" fillId="2" borderId="5" xfId="0" applyNumberFormat="1" applyFont="1" applyFill="1" applyBorder="1" applyAlignment="1">
      <alignment horizontal="right"/>
    </xf>
    <xf numFmtId="164" fontId="4" fillId="2" borderId="0" xfId="0" applyNumberFormat="1" applyFont="1" applyFill="1"/>
    <xf numFmtId="167" fontId="4" fillId="2" borderId="0" xfId="0" applyNumberFormat="1" applyFont="1" applyFill="1"/>
    <xf numFmtId="43" fontId="4" fillId="2" borderId="0" xfId="0" applyNumberFormat="1" applyFont="1" applyFill="1"/>
    <xf numFmtId="164" fontId="4" fillId="2" borderId="0" xfId="1" applyFont="1" applyFill="1"/>
    <xf numFmtId="0" fontId="8" fillId="2" borderId="0" xfId="0" applyFont="1" applyFill="1" applyAlignment="1">
      <alignment horizontal="right"/>
    </xf>
    <xf numFmtId="0" fontId="4" fillId="2" borderId="0" xfId="0" quotePrefix="1" applyFont="1" applyFill="1"/>
    <xf numFmtId="15" fontId="3" fillId="0" borderId="1" xfId="2" quotePrefix="1" applyNumberFormat="1" applyFont="1" applyBorder="1" applyAlignment="1">
      <alignment horizontal="center"/>
    </xf>
    <xf numFmtId="15" fontId="3" fillId="0" borderId="0" xfId="2" quotePrefix="1" applyNumberFormat="1" applyFont="1" applyAlignment="1">
      <alignment horizontal="center"/>
    </xf>
    <xf numFmtId="41" fontId="4" fillId="2" borderId="0" xfId="5" applyNumberFormat="1" applyFont="1" applyFill="1"/>
    <xf numFmtId="167" fontId="4" fillId="2" borderId="1" xfId="3" applyNumberFormat="1" applyFont="1" applyFill="1" applyBorder="1" applyAlignment="1"/>
    <xf numFmtId="0" fontId="4" fillId="2" borderId="0" xfId="2" quotePrefix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49" fontId="3" fillId="2" borderId="0" xfId="2" applyNumberFormat="1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17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49" fontId="4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49" fontId="4" fillId="0" borderId="0" xfId="2" quotePrefix="1" applyNumberFormat="1" applyFont="1" applyAlignment="1">
      <alignment horizontal="center"/>
    </xf>
    <xf numFmtId="49" fontId="3" fillId="0" borderId="0" xfId="2" applyNumberFormat="1" applyFont="1" applyAlignment="1">
      <alignment horizontal="center"/>
    </xf>
    <xf numFmtId="49" fontId="11" fillId="0" borderId="0" xfId="2" applyNumberFormat="1" applyFont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4" fillId="2" borderId="0" xfId="0" quotePrefix="1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3" fillId="2" borderId="0" xfId="0" quotePrefix="1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4" fillId="2" borderId="0" xfId="2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9">
    <cellStyle name="Comma" xfId="1" builtinId="3"/>
    <cellStyle name="Comma 10 2 2" xfId="3" xr:uid="{9F762016-DE13-4F6B-BFA8-59AE09368131}"/>
    <cellStyle name="Comma 10 3" xfId="4" xr:uid="{A4A489B3-A120-46E6-872A-E77B4AF9DF40}"/>
    <cellStyle name="Comma 16 2" xfId="8" xr:uid="{C3365CE6-BB3D-47C1-B6BE-011CED7D2502}"/>
    <cellStyle name="Normal" xfId="0" builtinId="0"/>
    <cellStyle name="Normal 2" xfId="2" xr:uid="{34E062A2-47F4-446A-B2D0-16C98F263E27}"/>
    <cellStyle name="Normal 3 2" xfId="6" xr:uid="{E1460130-3085-46B4-A1A3-3C97DE6A649D}"/>
    <cellStyle name="Normal_BL" xfId="5" xr:uid="{F0AEC520-F7D0-4636-AC50-A48AAAE3B12B}"/>
    <cellStyle name="ปกติ_งบการเงินไทย Q1-49" xfId="7" xr:uid="{25FC9BC6-E98C-4AD2-BEF7-18262FC46C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7753-958F-47EC-A76D-6BB17CD12B76}">
  <sheetPr>
    <tabColor rgb="FF92D050"/>
    <pageSetUpPr fitToPage="1"/>
  </sheetPr>
  <dimension ref="B2:M135"/>
  <sheetViews>
    <sheetView showGridLines="0" view="pageBreakPreview" topLeftCell="C1" zoomScale="145" zoomScaleNormal="145" zoomScaleSheetLayoutView="145" workbookViewId="0">
      <selection activeCell="D41" sqref="D41"/>
    </sheetView>
  </sheetViews>
  <sheetFormatPr defaultColWidth="9" defaultRowHeight="20"/>
  <cols>
    <col min="1" max="1" width="3.6328125" style="121" customWidth="1"/>
    <col min="2" max="2" width="2.08984375" style="121" customWidth="1"/>
    <col min="3" max="3" width="51.26953125" style="120" customWidth="1"/>
    <col min="4" max="4" width="8.26953125" style="127" customWidth="1"/>
    <col min="5" max="5" width="1" style="127" customWidth="1"/>
    <col min="6" max="6" width="14.08984375" style="127" customWidth="1"/>
    <col min="7" max="7" width="1" style="127" customWidth="1"/>
    <col min="8" max="8" width="11.7265625" style="127" customWidth="1"/>
    <col min="9" max="9" width="1.08984375" style="127" customWidth="1"/>
    <col min="10" max="10" width="0.453125" style="127" hidden="1" customWidth="1"/>
    <col min="11" max="11" width="14.6328125" style="165" customWidth="1"/>
    <col min="12" max="12" width="1" style="127" customWidth="1"/>
    <col min="13" max="13" width="12.54296875" style="127" customWidth="1"/>
    <col min="14" max="16384" width="9" style="121"/>
  </cols>
  <sheetData>
    <row r="2" spans="2:13">
      <c r="K2" s="217"/>
      <c r="L2" s="217"/>
      <c r="M2" s="217"/>
    </row>
    <row r="3" spans="2:13" ht="20.5">
      <c r="C3" s="212" t="s">
        <v>0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2:13" ht="20.5">
      <c r="C4" s="212" t="s">
        <v>1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</row>
    <row r="5" spans="2:13" ht="20.5">
      <c r="C5" s="212" t="s">
        <v>219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</row>
    <row r="6" spans="2:13" ht="6.75" customHeight="1"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spans="2:13" ht="20.5">
      <c r="C7" s="129"/>
      <c r="F7" s="213" t="s">
        <v>2</v>
      </c>
      <c r="G7" s="213"/>
      <c r="H7" s="213"/>
      <c r="I7" s="213"/>
      <c r="J7" s="213"/>
      <c r="K7" s="213"/>
      <c r="L7" s="213"/>
      <c r="M7" s="213"/>
    </row>
    <row r="8" spans="2:13" ht="20.5">
      <c r="C8" s="129"/>
      <c r="F8" s="213" t="s">
        <v>3</v>
      </c>
      <c r="G8" s="213"/>
      <c r="H8" s="213"/>
      <c r="I8" s="214"/>
      <c r="K8" s="215" t="s">
        <v>4</v>
      </c>
      <c r="L8" s="215"/>
      <c r="M8" s="215"/>
    </row>
    <row r="9" spans="2:13" ht="20.5">
      <c r="D9" s="130" t="s">
        <v>5</v>
      </c>
      <c r="E9" s="131"/>
      <c r="F9" s="132" t="s">
        <v>220</v>
      </c>
      <c r="G9" s="131"/>
      <c r="H9" s="132" t="s">
        <v>6</v>
      </c>
      <c r="I9" s="131"/>
      <c r="J9" s="131"/>
      <c r="K9" s="132" t="s">
        <v>220</v>
      </c>
      <c r="L9" s="131"/>
      <c r="M9" s="133" t="s">
        <v>6</v>
      </c>
    </row>
    <row r="10" spans="2:13" ht="22.5" customHeight="1">
      <c r="D10" s="131"/>
      <c r="E10" s="131"/>
      <c r="F10" s="134"/>
      <c r="G10" s="134"/>
      <c r="H10" s="134"/>
      <c r="I10" s="131"/>
      <c r="J10" s="131"/>
      <c r="K10" s="134"/>
      <c r="L10" s="134"/>
      <c r="M10" s="134"/>
    </row>
    <row r="11" spans="2:13" ht="20.5">
      <c r="B11" s="216" t="s">
        <v>7</v>
      </c>
      <c r="C11" s="216"/>
      <c r="E11" s="131"/>
      <c r="F11" s="131"/>
      <c r="G11" s="131"/>
      <c r="H11" s="131"/>
      <c r="I11" s="131"/>
      <c r="J11" s="131"/>
      <c r="K11" s="135"/>
      <c r="L11" s="131"/>
      <c r="M11" s="135"/>
    </row>
    <row r="12" spans="2:13" ht="20.5">
      <c r="B12" s="136" t="s">
        <v>8</v>
      </c>
      <c r="D12" s="122"/>
      <c r="E12" s="122"/>
      <c r="F12" s="137"/>
      <c r="G12" s="122"/>
      <c r="H12" s="137"/>
      <c r="I12" s="122"/>
      <c r="J12" s="122"/>
      <c r="K12" s="138"/>
      <c r="L12" s="137"/>
      <c r="M12" s="138"/>
    </row>
    <row r="13" spans="2:13">
      <c r="C13" s="120" t="s">
        <v>9</v>
      </c>
      <c r="D13" s="122">
        <v>5</v>
      </c>
      <c r="E13" s="122"/>
      <c r="F13" s="123">
        <v>6541</v>
      </c>
      <c r="G13" s="122"/>
      <c r="H13" s="123">
        <v>19705</v>
      </c>
      <c r="I13" s="122"/>
      <c r="J13" s="122"/>
      <c r="K13" s="123">
        <v>2155</v>
      </c>
      <c r="L13" s="124"/>
      <c r="M13" s="123">
        <v>1574</v>
      </c>
    </row>
    <row r="14" spans="2:13">
      <c r="C14" s="120" t="s">
        <v>10</v>
      </c>
      <c r="D14" s="122"/>
      <c r="E14" s="122"/>
      <c r="F14" s="123"/>
      <c r="G14" s="122"/>
      <c r="H14" s="123"/>
      <c r="I14" s="122"/>
      <c r="J14" s="122"/>
      <c r="K14" s="139"/>
      <c r="L14" s="124"/>
      <c r="M14" s="123"/>
    </row>
    <row r="15" spans="2:13">
      <c r="C15" s="120" t="s">
        <v>11</v>
      </c>
      <c r="D15" s="122">
        <v>4.4000000000000004</v>
      </c>
      <c r="E15" s="122"/>
      <c r="F15" s="123">
        <v>11962</v>
      </c>
      <c r="G15" s="122"/>
      <c r="H15" s="123">
        <v>80397</v>
      </c>
      <c r="I15" s="122"/>
      <c r="J15" s="122"/>
      <c r="K15" s="123">
        <v>9695</v>
      </c>
      <c r="L15" s="124"/>
      <c r="M15" s="123">
        <v>6502</v>
      </c>
    </row>
    <row r="16" spans="2:13">
      <c r="C16" s="120" t="s">
        <v>12</v>
      </c>
      <c r="D16" s="122">
        <v>6</v>
      </c>
      <c r="E16" s="122"/>
      <c r="F16" s="123">
        <v>206901</v>
      </c>
      <c r="G16" s="122"/>
      <c r="H16" s="123">
        <v>86132</v>
      </c>
      <c r="I16" s="122"/>
      <c r="J16" s="122"/>
      <c r="K16" s="123">
        <v>89550</v>
      </c>
      <c r="L16" s="124"/>
      <c r="M16" s="123">
        <v>22074</v>
      </c>
    </row>
    <row r="17" spans="2:13">
      <c r="C17" s="120" t="s">
        <v>222</v>
      </c>
      <c r="D17" s="122">
        <v>7</v>
      </c>
      <c r="E17" s="122"/>
      <c r="F17" s="123">
        <v>1999</v>
      </c>
      <c r="G17" s="122"/>
      <c r="H17" s="123">
        <v>0</v>
      </c>
      <c r="I17" s="122"/>
      <c r="J17" s="122"/>
      <c r="K17" s="123">
        <v>0</v>
      </c>
      <c r="L17" s="124"/>
      <c r="M17" s="123">
        <v>0</v>
      </c>
    </row>
    <row r="18" spans="2:13">
      <c r="C18" s="120" t="s">
        <v>13</v>
      </c>
      <c r="D18" s="122">
        <v>4.5</v>
      </c>
      <c r="E18" s="122"/>
      <c r="F18" s="123">
        <v>0</v>
      </c>
      <c r="G18" s="122"/>
      <c r="H18" s="123">
        <v>0</v>
      </c>
      <c r="I18" s="122"/>
      <c r="J18" s="122"/>
      <c r="K18" s="123">
        <v>116385</v>
      </c>
      <c r="L18" s="124"/>
      <c r="M18" s="123">
        <v>85200</v>
      </c>
    </row>
    <row r="19" spans="2:13" hidden="1">
      <c r="C19" s="120" t="s">
        <v>14</v>
      </c>
      <c r="D19" s="122">
        <v>4.5999999999999996</v>
      </c>
      <c r="E19" s="122"/>
      <c r="F19" s="123"/>
      <c r="G19" s="122"/>
      <c r="H19" s="123">
        <v>0</v>
      </c>
      <c r="I19" s="122"/>
      <c r="J19" s="122"/>
      <c r="K19" s="123"/>
      <c r="L19" s="124"/>
      <c r="M19" s="123">
        <v>0</v>
      </c>
    </row>
    <row r="20" spans="2:13">
      <c r="C20" s="120" t="s">
        <v>188</v>
      </c>
      <c r="D20" s="122">
        <v>4.8</v>
      </c>
      <c r="E20" s="122"/>
      <c r="F20" s="124">
        <v>6109</v>
      </c>
      <c r="G20" s="122"/>
      <c r="H20" s="124">
        <v>200</v>
      </c>
      <c r="I20" s="122"/>
      <c r="J20" s="124"/>
      <c r="K20" s="124">
        <v>0</v>
      </c>
      <c r="L20" s="124"/>
      <c r="M20" s="124">
        <v>0</v>
      </c>
    </row>
    <row r="21" spans="2:13" hidden="1">
      <c r="C21" s="120" t="s">
        <v>15</v>
      </c>
      <c r="D21" s="122"/>
      <c r="E21" s="122"/>
      <c r="F21" s="140"/>
      <c r="G21" s="122"/>
      <c r="H21" s="141">
        <v>0</v>
      </c>
      <c r="I21" s="122"/>
      <c r="J21" s="122"/>
      <c r="K21" s="140"/>
      <c r="L21" s="124"/>
      <c r="M21" s="141">
        <v>0</v>
      </c>
    </row>
    <row r="22" spans="2:13" hidden="1">
      <c r="C22" s="120" t="s">
        <v>16</v>
      </c>
      <c r="D22" s="122"/>
      <c r="E22" s="122"/>
      <c r="F22" s="123"/>
      <c r="G22" s="122"/>
      <c r="H22" s="123">
        <v>0</v>
      </c>
      <c r="I22" s="122"/>
      <c r="J22" s="122"/>
      <c r="K22" s="123"/>
      <c r="L22" s="124"/>
      <c r="M22" s="123">
        <v>0</v>
      </c>
    </row>
    <row r="23" spans="2:13">
      <c r="C23" s="120" t="s">
        <v>17</v>
      </c>
      <c r="D23" s="122"/>
      <c r="E23" s="122"/>
      <c r="F23" s="140">
        <v>6888</v>
      </c>
      <c r="G23" s="122"/>
      <c r="H23" s="141">
        <v>5971</v>
      </c>
      <c r="I23" s="122"/>
      <c r="J23" s="122"/>
      <c r="K23" s="140">
        <v>2198</v>
      </c>
      <c r="L23" s="124"/>
      <c r="M23" s="141">
        <v>3068</v>
      </c>
    </row>
    <row r="24" spans="2:13" ht="20.5">
      <c r="B24" s="136" t="s">
        <v>18</v>
      </c>
      <c r="D24" s="122"/>
      <c r="E24" s="122"/>
      <c r="F24" s="142">
        <f>SUM(F13:F23)</f>
        <v>240400</v>
      </c>
      <c r="G24" s="143"/>
      <c r="H24" s="142">
        <f>SUM(H13:H23)</f>
        <v>192405</v>
      </c>
      <c r="I24" s="143"/>
      <c r="J24" s="143"/>
      <c r="K24" s="142">
        <f>SUM(K13:K23)</f>
        <v>219983</v>
      </c>
      <c r="L24" s="124"/>
      <c r="M24" s="144">
        <f>SUM(M13:M23)</f>
        <v>118418</v>
      </c>
    </row>
    <row r="25" spans="2:13" ht="8.25" customHeight="1">
      <c r="C25" s="136"/>
      <c r="D25" s="122"/>
      <c r="E25" s="122"/>
      <c r="F25" s="145"/>
      <c r="G25" s="122"/>
      <c r="H25" s="145"/>
      <c r="I25" s="122"/>
      <c r="J25" s="122"/>
      <c r="K25" s="123"/>
      <c r="L25" s="124"/>
      <c r="M25" s="123"/>
    </row>
    <row r="26" spans="2:13" ht="20.5">
      <c r="B26" s="136" t="s">
        <v>19</v>
      </c>
      <c r="D26" s="122"/>
      <c r="E26" s="122"/>
      <c r="F26" s="145"/>
      <c r="G26" s="122"/>
      <c r="H26" s="145"/>
      <c r="I26" s="122"/>
      <c r="J26" s="122"/>
      <c r="K26" s="123"/>
      <c r="L26" s="124"/>
      <c r="M26" s="123"/>
    </row>
    <row r="27" spans="2:13">
      <c r="C27" s="120" t="s">
        <v>20</v>
      </c>
      <c r="D27" s="122">
        <v>8</v>
      </c>
      <c r="E27" s="122"/>
      <c r="F27" s="123">
        <v>50000</v>
      </c>
      <c r="G27" s="122"/>
      <c r="H27" s="123">
        <v>50000</v>
      </c>
      <c r="I27" s="122"/>
      <c r="J27" s="122"/>
      <c r="K27" s="123">
        <v>50000</v>
      </c>
      <c r="L27" s="124"/>
      <c r="M27" s="123">
        <v>50000</v>
      </c>
    </row>
    <row r="28" spans="2:13">
      <c r="C28" s="120" t="s">
        <v>21</v>
      </c>
      <c r="D28" s="122">
        <v>9</v>
      </c>
      <c r="E28" s="122"/>
      <c r="F28" s="123">
        <v>1623</v>
      </c>
      <c r="G28" s="122"/>
      <c r="H28" s="123">
        <v>1695</v>
      </c>
      <c r="I28" s="122"/>
      <c r="J28" s="122"/>
      <c r="K28" s="123">
        <v>450</v>
      </c>
      <c r="L28" s="124"/>
      <c r="M28" s="123">
        <v>655</v>
      </c>
    </row>
    <row r="29" spans="2:13">
      <c r="C29" s="120" t="s">
        <v>22</v>
      </c>
      <c r="D29" s="122">
        <v>10</v>
      </c>
      <c r="E29" s="122"/>
      <c r="F29" s="123">
        <v>0</v>
      </c>
      <c r="G29" s="122"/>
      <c r="H29" s="123">
        <v>0</v>
      </c>
      <c r="I29" s="122"/>
      <c r="J29" s="122"/>
      <c r="K29" s="123">
        <v>258700</v>
      </c>
      <c r="L29" s="124"/>
      <c r="M29" s="123">
        <v>200400</v>
      </c>
    </row>
    <row r="30" spans="2:13">
      <c r="C30" s="120" t="s">
        <v>23</v>
      </c>
      <c r="D30" s="122">
        <v>12</v>
      </c>
      <c r="E30" s="122"/>
      <c r="F30" s="123">
        <v>1263776</v>
      </c>
      <c r="G30" s="122"/>
      <c r="H30" s="123">
        <v>435891</v>
      </c>
      <c r="I30" s="122"/>
      <c r="J30" s="122"/>
      <c r="K30" s="123">
        <v>1154680</v>
      </c>
      <c r="L30" s="124"/>
      <c r="M30" s="123">
        <v>404930</v>
      </c>
    </row>
    <row r="31" spans="2:13">
      <c r="C31" s="120" t="s">
        <v>24</v>
      </c>
      <c r="D31" s="122">
        <v>4.7</v>
      </c>
      <c r="E31" s="122"/>
      <c r="F31" s="123">
        <v>0</v>
      </c>
      <c r="G31" s="122"/>
      <c r="H31" s="123">
        <v>109085</v>
      </c>
      <c r="I31" s="122"/>
      <c r="J31" s="122"/>
      <c r="K31" s="123">
        <v>0</v>
      </c>
      <c r="L31" s="124"/>
      <c r="M31" s="123">
        <v>109085</v>
      </c>
    </row>
    <row r="32" spans="2:13">
      <c r="C32" s="120" t="s">
        <v>221</v>
      </c>
      <c r="D32" s="122">
        <v>4.5999999999999996</v>
      </c>
      <c r="E32" s="122"/>
      <c r="F32" s="123">
        <v>0</v>
      </c>
      <c r="G32" s="122"/>
      <c r="H32" s="123">
        <v>0</v>
      </c>
      <c r="I32" s="122"/>
      <c r="J32" s="122"/>
      <c r="K32" s="123">
        <v>30000</v>
      </c>
      <c r="L32" s="124"/>
      <c r="M32" s="123">
        <v>30000</v>
      </c>
    </row>
    <row r="33" spans="2:13">
      <c r="C33" s="120" t="s">
        <v>206</v>
      </c>
      <c r="D33" s="122">
        <v>11</v>
      </c>
      <c r="E33" s="122"/>
      <c r="F33" s="123">
        <v>141040</v>
      </c>
      <c r="G33" s="122"/>
      <c r="H33" s="123">
        <v>0</v>
      </c>
      <c r="I33" s="122"/>
      <c r="J33" s="122"/>
      <c r="K33" s="123">
        <v>141040</v>
      </c>
      <c r="L33" s="124"/>
      <c r="M33" s="123">
        <v>0</v>
      </c>
    </row>
    <row r="34" spans="2:13">
      <c r="C34" s="120" t="s">
        <v>223</v>
      </c>
      <c r="D34" s="122">
        <v>7</v>
      </c>
      <c r="E34" s="122"/>
      <c r="F34" s="123">
        <v>8774</v>
      </c>
      <c r="G34" s="122"/>
      <c r="H34" s="123">
        <v>0</v>
      </c>
      <c r="I34" s="122"/>
      <c r="J34" s="122"/>
      <c r="K34" s="123">
        <v>0</v>
      </c>
      <c r="L34" s="124"/>
      <c r="M34" s="123">
        <v>0</v>
      </c>
    </row>
    <row r="35" spans="2:13">
      <c r="C35" s="120" t="s">
        <v>25</v>
      </c>
      <c r="D35" s="122">
        <v>13</v>
      </c>
      <c r="E35" s="122"/>
      <c r="F35" s="123">
        <v>58365</v>
      </c>
      <c r="G35" s="122"/>
      <c r="H35" s="123">
        <v>58365</v>
      </c>
      <c r="I35" s="122"/>
      <c r="J35" s="122"/>
      <c r="K35" s="123">
        <v>58365</v>
      </c>
      <c r="L35" s="124"/>
      <c r="M35" s="123">
        <v>58365</v>
      </c>
    </row>
    <row r="36" spans="2:13" hidden="1">
      <c r="C36" s="120" t="s">
        <v>191</v>
      </c>
      <c r="D36" s="122">
        <v>13</v>
      </c>
      <c r="E36" s="122"/>
      <c r="F36" s="123"/>
      <c r="G36" s="122"/>
      <c r="H36" s="123">
        <v>0</v>
      </c>
      <c r="I36" s="122"/>
      <c r="J36" s="122"/>
      <c r="K36" s="123"/>
      <c r="L36" s="124"/>
      <c r="M36" s="123">
        <v>0</v>
      </c>
    </row>
    <row r="37" spans="2:13">
      <c r="C37" s="120" t="s">
        <v>26</v>
      </c>
      <c r="D37" s="122">
        <v>14</v>
      </c>
      <c r="E37" s="122"/>
      <c r="F37" s="123">
        <v>280182</v>
      </c>
      <c r="G37" s="122"/>
      <c r="H37" s="123">
        <v>340391</v>
      </c>
      <c r="I37" s="122"/>
      <c r="J37" s="122"/>
      <c r="K37" s="123">
        <v>107288</v>
      </c>
      <c r="L37" s="124"/>
      <c r="M37" s="123">
        <v>168358</v>
      </c>
    </row>
    <row r="38" spans="2:13">
      <c r="C38" s="120" t="s">
        <v>27</v>
      </c>
      <c r="D38" s="122">
        <v>15</v>
      </c>
      <c r="E38" s="122"/>
      <c r="F38" s="123">
        <v>189502</v>
      </c>
      <c r="G38" s="122"/>
      <c r="H38" s="123">
        <v>994</v>
      </c>
      <c r="I38" s="122"/>
      <c r="J38" s="122"/>
      <c r="K38" s="123">
        <v>96738</v>
      </c>
      <c r="L38" s="124"/>
      <c r="M38" s="123">
        <v>11452</v>
      </c>
    </row>
    <row r="39" spans="2:13">
      <c r="C39" s="120" t="s">
        <v>28</v>
      </c>
      <c r="D39" s="122">
        <v>16</v>
      </c>
      <c r="E39" s="122"/>
      <c r="F39" s="123">
        <v>99463</v>
      </c>
      <c r="G39" s="122"/>
      <c r="H39" s="123">
        <v>84048</v>
      </c>
      <c r="I39" s="122"/>
      <c r="J39" s="122"/>
      <c r="K39" s="123">
        <v>25</v>
      </c>
      <c r="L39" s="124"/>
      <c r="M39" s="123">
        <v>140</v>
      </c>
    </row>
    <row r="40" spans="2:13">
      <c r="C40" s="120" t="s">
        <v>29</v>
      </c>
      <c r="D40" s="122">
        <v>3.1</v>
      </c>
      <c r="E40" s="122"/>
      <c r="F40" s="123">
        <v>54991</v>
      </c>
      <c r="G40" s="122"/>
      <c r="H40" s="123">
        <v>54991</v>
      </c>
      <c r="I40" s="122"/>
      <c r="J40" s="122"/>
      <c r="K40" s="123">
        <v>0</v>
      </c>
      <c r="L40" s="124"/>
      <c r="M40" s="123">
        <v>0</v>
      </c>
    </row>
    <row r="41" spans="2:13">
      <c r="C41" s="120" t="s">
        <v>30</v>
      </c>
      <c r="D41" s="122">
        <v>17</v>
      </c>
      <c r="E41" s="122"/>
      <c r="F41" s="123">
        <v>23660</v>
      </c>
      <c r="G41" s="122"/>
      <c r="H41" s="123">
        <v>23523</v>
      </c>
      <c r="I41" s="122"/>
      <c r="J41" s="122"/>
      <c r="K41" s="123">
        <v>23308</v>
      </c>
      <c r="L41" s="124"/>
      <c r="M41" s="123">
        <v>22771</v>
      </c>
    </row>
    <row r="42" spans="2:13">
      <c r="C42" s="120" t="s">
        <v>31</v>
      </c>
      <c r="D42" s="122">
        <v>23.3</v>
      </c>
      <c r="E42" s="122"/>
      <c r="F42" s="123">
        <v>1726</v>
      </c>
      <c r="G42" s="122"/>
      <c r="H42" s="123">
        <v>1840</v>
      </c>
      <c r="I42" s="122"/>
      <c r="J42" s="122"/>
      <c r="K42" s="123">
        <v>0</v>
      </c>
      <c r="L42" s="124"/>
      <c r="M42" s="123">
        <v>0</v>
      </c>
    </row>
    <row r="43" spans="2:13" ht="20.5">
      <c r="B43" s="136" t="s">
        <v>32</v>
      </c>
      <c r="D43" s="122"/>
      <c r="E43" s="122"/>
      <c r="F43" s="142">
        <f>SUM(F27:F42)</f>
        <v>2173102</v>
      </c>
      <c r="G43" s="143"/>
      <c r="H43" s="142">
        <f>SUM(H27:H42)</f>
        <v>1160823</v>
      </c>
      <c r="I43" s="143"/>
      <c r="J43" s="143"/>
      <c r="K43" s="142">
        <f>SUM(K27:K42)</f>
        <v>1920594</v>
      </c>
      <c r="L43" s="124"/>
      <c r="M43" s="144">
        <f>SUM(M27:M42)</f>
        <v>1056156</v>
      </c>
    </row>
    <row r="44" spans="2:13" ht="20.5" customHeight="1" thickBot="1">
      <c r="B44" s="136" t="s">
        <v>33</v>
      </c>
      <c r="C44" s="136"/>
      <c r="D44" s="122"/>
      <c r="E44" s="122"/>
      <c r="F44" s="146">
        <f>+F43+F24</f>
        <v>2413502</v>
      </c>
      <c r="G44" s="143"/>
      <c r="H44" s="146">
        <f>+H43+H24</f>
        <v>1353228</v>
      </c>
      <c r="I44" s="143"/>
      <c r="J44" s="143"/>
      <c r="K44" s="146">
        <f>+K43+K24</f>
        <v>2140577</v>
      </c>
      <c r="L44" s="124"/>
      <c r="M44" s="146">
        <f>+M43+M24</f>
        <v>1174574</v>
      </c>
    </row>
    <row r="45" spans="2:13" ht="13.5" customHeight="1" thickTop="1">
      <c r="C45" s="136"/>
      <c r="D45" s="122"/>
      <c r="E45" s="122"/>
      <c r="F45" s="124"/>
      <c r="G45" s="143"/>
      <c r="H45" s="124"/>
      <c r="I45" s="143"/>
      <c r="J45" s="143"/>
      <c r="K45" s="124"/>
      <c r="L45" s="124"/>
      <c r="M45" s="124"/>
    </row>
    <row r="46" spans="2:13" ht="20.5">
      <c r="C46" s="147" t="s">
        <v>227</v>
      </c>
      <c r="D46" s="122"/>
      <c r="E46" s="122"/>
      <c r="F46" s="148"/>
      <c r="G46" s="122"/>
      <c r="H46" s="122"/>
      <c r="I46" s="122"/>
      <c r="J46" s="122"/>
      <c r="K46" s="149"/>
      <c r="L46" s="148"/>
      <c r="M46" s="148"/>
    </row>
    <row r="47" spans="2:13" ht="20.5" hidden="1">
      <c r="C47" s="147"/>
      <c r="D47" s="122"/>
      <c r="E47" s="122"/>
      <c r="F47" s="148"/>
      <c r="G47" s="122"/>
      <c r="H47" s="122"/>
      <c r="I47" s="122"/>
      <c r="J47" s="122"/>
      <c r="K47" s="149"/>
      <c r="L47" s="148"/>
      <c r="M47" s="148"/>
    </row>
    <row r="48" spans="2:13" ht="20.5">
      <c r="C48" s="147"/>
      <c r="D48" s="122"/>
      <c r="E48" s="122"/>
      <c r="F48" s="148"/>
      <c r="G48" s="122"/>
      <c r="H48" s="122"/>
      <c r="I48" s="122"/>
      <c r="J48" s="122"/>
      <c r="K48" s="149"/>
      <c r="L48" s="148"/>
      <c r="M48" s="148"/>
    </row>
    <row r="49" spans="3:13" ht="20.5">
      <c r="C49" s="147"/>
      <c r="D49" s="122"/>
      <c r="E49" s="122"/>
      <c r="F49" s="148"/>
      <c r="G49" s="122"/>
      <c r="H49" s="122"/>
      <c r="I49" s="122"/>
      <c r="J49" s="122"/>
      <c r="K49" s="149"/>
      <c r="L49" s="148"/>
      <c r="M49" s="148"/>
    </row>
    <row r="50" spans="3:13" ht="20.5">
      <c r="C50" s="147"/>
      <c r="D50" s="122"/>
      <c r="E50" s="122"/>
      <c r="F50" s="148"/>
      <c r="G50" s="122"/>
      <c r="H50" s="122"/>
      <c r="I50" s="122"/>
      <c r="J50" s="122"/>
      <c r="K50" s="149"/>
      <c r="L50" s="148"/>
      <c r="M50" s="148"/>
    </row>
    <row r="52" spans="3:13">
      <c r="C52" s="122" t="s">
        <v>177</v>
      </c>
      <c r="D52" s="122"/>
      <c r="E52" s="122"/>
      <c r="F52" s="210" t="s">
        <v>178</v>
      </c>
      <c r="G52" s="211"/>
      <c r="H52" s="211"/>
      <c r="I52" s="211"/>
      <c r="J52" s="211"/>
      <c r="K52" s="211"/>
      <c r="L52" s="211"/>
      <c r="M52" s="211"/>
    </row>
    <row r="53" spans="3:13">
      <c r="C53" s="122" t="s">
        <v>176</v>
      </c>
      <c r="D53" s="122"/>
      <c r="E53" s="122"/>
      <c r="F53" s="210" t="s">
        <v>179</v>
      </c>
      <c r="G53" s="211"/>
      <c r="H53" s="211"/>
      <c r="I53" s="211"/>
      <c r="J53" s="211"/>
      <c r="K53" s="211"/>
      <c r="L53" s="211"/>
      <c r="M53" s="211"/>
    </row>
    <row r="54" spans="3:13">
      <c r="C54" s="122"/>
      <c r="D54" s="122"/>
      <c r="E54" s="122"/>
      <c r="F54" s="150"/>
      <c r="G54" s="122"/>
      <c r="H54" s="122"/>
      <c r="I54" s="122"/>
      <c r="J54" s="122"/>
      <c r="K54" s="122"/>
      <c r="L54" s="122"/>
      <c r="M54" s="122"/>
    </row>
    <row r="55" spans="3:13">
      <c r="C55" s="210" t="s">
        <v>196</v>
      </c>
      <c r="D55" s="211"/>
      <c r="E55" s="211"/>
      <c r="F55" s="211"/>
      <c r="G55" s="211"/>
      <c r="H55" s="211"/>
      <c r="I55" s="211"/>
      <c r="J55" s="211"/>
      <c r="K55" s="211"/>
      <c r="L55" s="211"/>
      <c r="M55" s="211"/>
    </row>
    <row r="56" spans="3:13"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</row>
    <row r="57" spans="3:13"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</row>
    <row r="58" spans="3:13" ht="20.5">
      <c r="C58" s="212" t="s">
        <v>0</v>
      </c>
      <c r="D58" s="212"/>
      <c r="E58" s="212"/>
      <c r="F58" s="212"/>
      <c r="G58" s="212"/>
      <c r="H58" s="212"/>
      <c r="I58" s="212"/>
      <c r="J58" s="212"/>
      <c r="K58" s="212"/>
      <c r="L58" s="212"/>
      <c r="M58" s="212"/>
    </row>
    <row r="59" spans="3:13" ht="20.5">
      <c r="C59" s="212" t="s">
        <v>245</v>
      </c>
      <c r="D59" s="212"/>
      <c r="E59" s="212"/>
      <c r="F59" s="212"/>
      <c r="G59" s="212"/>
      <c r="H59" s="212"/>
      <c r="I59" s="212"/>
      <c r="J59" s="212"/>
      <c r="K59" s="212"/>
      <c r="L59" s="212"/>
      <c r="M59" s="212"/>
    </row>
    <row r="60" spans="3:13" ht="20.5">
      <c r="C60" s="212" t="s">
        <v>219</v>
      </c>
      <c r="D60" s="212"/>
      <c r="E60" s="212"/>
      <c r="F60" s="212"/>
      <c r="G60" s="212"/>
      <c r="H60" s="212"/>
      <c r="I60" s="212"/>
      <c r="J60" s="212"/>
      <c r="K60" s="212"/>
      <c r="L60" s="212"/>
      <c r="M60" s="212"/>
    </row>
    <row r="61" spans="3:13" ht="8.25" customHeight="1"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</row>
    <row r="62" spans="3:13" ht="20.5">
      <c r="C62" s="129"/>
      <c r="F62" s="213" t="s">
        <v>2</v>
      </c>
      <c r="G62" s="213"/>
      <c r="H62" s="213"/>
      <c r="I62" s="213"/>
      <c r="J62" s="213"/>
      <c r="K62" s="213"/>
      <c r="L62" s="213"/>
      <c r="M62" s="213"/>
    </row>
    <row r="63" spans="3:13" ht="20.5">
      <c r="C63" s="129"/>
      <c r="F63" s="213" t="s">
        <v>3</v>
      </c>
      <c r="G63" s="213"/>
      <c r="H63" s="213"/>
      <c r="I63" s="214"/>
      <c r="K63" s="215" t="s">
        <v>4</v>
      </c>
      <c r="L63" s="215"/>
      <c r="M63" s="215"/>
    </row>
    <row r="64" spans="3:13" ht="20.5">
      <c r="D64" s="130" t="s">
        <v>5</v>
      </c>
      <c r="E64" s="131"/>
      <c r="F64" s="132" t="s">
        <v>220</v>
      </c>
      <c r="G64" s="131"/>
      <c r="H64" s="132" t="s">
        <v>6</v>
      </c>
      <c r="I64" s="131"/>
      <c r="J64" s="131"/>
      <c r="K64" s="132" t="s">
        <v>220</v>
      </c>
      <c r="L64" s="131"/>
      <c r="M64" s="133" t="s">
        <v>6</v>
      </c>
    </row>
    <row r="65" spans="2:13" ht="36.5" customHeight="1">
      <c r="D65" s="131"/>
      <c r="E65" s="131"/>
      <c r="F65" s="134"/>
      <c r="G65" s="134"/>
      <c r="H65" s="134"/>
      <c r="I65" s="131"/>
      <c r="J65" s="131"/>
      <c r="K65" s="134"/>
      <c r="L65" s="134"/>
      <c r="M65" s="134"/>
    </row>
    <row r="66" spans="2:13" ht="20.5">
      <c r="B66" s="151"/>
      <c r="C66" s="152" t="s">
        <v>34</v>
      </c>
      <c r="E66" s="131"/>
      <c r="F66" s="131"/>
      <c r="G66" s="131"/>
      <c r="H66" s="131"/>
      <c r="I66" s="131"/>
      <c r="J66" s="131"/>
      <c r="K66" s="135"/>
      <c r="L66" s="131"/>
      <c r="M66" s="135"/>
    </row>
    <row r="67" spans="2:13" ht="20.5">
      <c r="B67" s="136" t="s">
        <v>35</v>
      </c>
      <c r="D67" s="122"/>
      <c r="E67" s="122"/>
      <c r="F67" s="148"/>
      <c r="G67" s="122"/>
      <c r="H67" s="148"/>
      <c r="I67" s="122"/>
      <c r="J67" s="122"/>
      <c r="K67" s="149"/>
      <c r="L67" s="148"/>
      <c r="M67" s="149"/>
    </row>
    <row r="68" spans="2:13">
      <c r="C68" s="120" t="s">
        <v>36</v>
      </c>
      <c r="D68" s="122"/>
      <c r="E68" s="122"/>
      <c r="F68" s="153"/>
      <c r="G68" s="122"/>
      <c r="H68" s="153"/>
      <c r="I68" s="122"/>
      <c r="J68" s="122"/>
      <c r="K68" s="153"/>
      <c r="L68" s="124"/>
      <c r="M68" s="153"/>
    </row>
    <row r="69" spans="2:13">
      <c r="C69" s="120" t="s">
        <v>11</v>
      </c>
      <c r="D69" s="122">
        <v>4.9000000000000004</v>
      </c>
      <c r="E69" s="122"/>
      <c r="F69" s="153">
        <v>73013</v>
      </c>
      <c r="G69" s="122"/>
      <c r="H69" s="153">
        <v>2308</v>
      </c>
      <c r="I69" s="122"/>
      <c r="J69" s="122"/>
      <c r="K69" s="153">
        <v>69368</v>
      </c>
      <c r="L69" s="124"/>
      <c r="M69" s="153">
        <v>2398</v>
      </c>
    </row>
    <row r="70" spans="2:13">
      <c r="C70" s="120" t="s">
        <v>12</v>
      </c>
      <c r="D70" s="122"/>
      <c r="E70" s="122"/>
      <c r="F70" s="153">
        <v>37411</v>
      </c>
      <c r="G70" s="122"/>
      <c r="H70" s="153">
        <v>34796</v>
      </c>
      <c r="I70" s="122"/>
      <c r="J70" s="122"/>
      <c r="K70" s="153">
        <v>26425</v>
      </c>
      <c r="L70" s="124"/>
      <c r="M70" s="153">
        <v>21247</v>
      </c>
    </row>
    <row r="71" spans="2:13">
      <c r="C71" s="120" t="s">
        <v>37</v>
      </c>
      <c r="D71" s="122">
        <v>18</v>
      </c>
      <c r="E71" s="122"/>
      <c r="F71" s="153">
        <v>31902</v>
      </c>
      <c r="G71" s="122"/>
      <c r="H71" s="153">
        <v>27521</v>
      </c>
      <c r="I71" s="122"/>
      <c r="J71" s="122"/>
      <c r="K71" s="153">
        <v>16126</v>
      </c>
      <c r="L71" s="124"/>
      <c r="M71" s="153">
        <v>15098</v>
      </c>
    </row>
    <row r="72" spans="2:13">
      <c r="C72" s="120" t="s">
        <v>38</v>
      </c>
      <c r="D72" s="122"/>
      <c r="E72" s="122"/>
      <c r="F72" s="153">
        <f>2649-3</f>
        <v>2646</v>
      </c>
      <c r="G72" s="122"/>
      <c r="H72" s="153">
        <v>2780</v>
      </c>
      <c r="I72" s="122"/>
      <c r="J72" s="122"/>
      <c r="K72" s="153">
        <v>1031</v>
      </c>
      <c r="L72" s="124"/>
      <c r="M72" s="153">
        <v>1757</v>
      </c>
    </row>
    <row r="73" spans="2:13" ht="20.5">
      <c r="B73" s="136" t="s">
        <v>39</v>
      </c>
      <c r="D73" s="122"/>
      <c r="E73" s="122"/>
      <c r="F73" s="142">
        <f>SUM(F69:F72)</f>
        <v>144972</v>
      </c>
      <c r="G73" s="122"/>
      <c r="H73" s="142">
        <f>SUM(H69:H72)</f>
        <v>67405</v>
      </c>
      <c r="I73" s="122"/>
      <c r="J73" s="122"/>
      <c r="K73" s="154">
        <f>SUM(K69:K72)</f>
        <v>112950</v>
      </c>
      <c r="L73" s="124"/>
      <c r="M73" s="154">
        <f>SUM(M69:M72)</f>
        <v>40500</v>
      </c>
    </row>
    <row r="74" spans="2:13" ht="8.25" customHeight="1">
      <c r="C74" s="136"/>
      <c r="D74" s="122"/>
      <c r="E74" s="122"/>
      <c r="F74" s="145"/>
      <c r="G74" s="122"/>
      <c r="H74" s="145"/>
      <c r="I74" s="122"/>
      <c r="J74" s="122"/>
      <c r="K74" s="123"/>
      <c r="L74" s="124"/>
      <c r="M74" s="123"/>
    </row>
    <row r="75" spans="2:13" ht="20.5">
      <c r="B75" s="136" t="s">
        <v>40</v>
      </c>
      <c r="D75" s="122"/>
      <c r="E75" s="122"/>
      <c r="F75" s="145"/>
      <c r="G75" s="122"/>
      <c r="H75" s="145"/>
      <c r="I75" s="122"/>
      <c r="J75" s="122"/>
      <c r="K75" s="123"/>
      <c r="L75" s="124"/>
      <c r="M75" s="123"/>
    </row>
    <row r="76" spans="2:13">
      <c r="C76" s="120" t="s">
        <v>41</v>
      </c>
      <c r="D76" s="122">
        <v>18</v>
      </c>
      <c r="E76" s="122"/>
      <c r="F76" s="123">
        <v>72059</v>
      </c>
      <c r="G76" s="122"/>
      <c r="H76" s="123">
        <v>82000</v>
      </c>
      <c r="I76" s="122"/>
      <c r="J76" s="122"/>
      <c r="K76" s="123">
        <v>36983</v>
      </c>
      <c r="L76" s="124"/>
      <c r="M76" s="123">
        <v>51769</v>
      </c>
    </row>
    <row r="77" spans="2:13">
      <c r="C77" s="120" t="s">
        <v>42</v>
      </c>
      <c r="D77" s="122">
        <v>19</v>
      </c>
      <c r="E77" s="122"/>
      <c r="F77" s="123">
        <v>1938</v>
      </c>
      <c r="G77" s="122"/>
      <c r="H77" s="123">
        <v>1735</v>
      </c>
      <c r="I77" s="122"/>
      <c r="J77" s="122"/>
      <c r="K77" s="123">
        <v>621</v>
      </c>
      <c r="L77" s="124"/>
      <c r="M77" s="123">
        <v>709</v>
      </c>
    </row>
    <row r="78" spans="2:13">
      <c r="C78" s="120" t="s">
        <v>43</v>
      </c>
      <c r="D78" s="122"/>
      <c r="E78" s="122"/>
      <c r="F78" s="153">
        <v>3221</v>
      </c>
      <c r="G78" s="122"/>
      <c r="H78" s="153">
        <v>3182</v>
      </c>
      <c r="I78" s="122"/>
      <c r="J78" s="122"/>
      <c r="K78" s="153">
        <v>522</v>
      </c>
      <c r="L78" s="124"/>
      <c r="M78" s="153">
        <v>232</v>
      </c>
    </row>
    <row r="79" spans="2:13">
      <c r="C79" s="120" t="s">
        <v>44</v>
      </c>
      <c r="D79" s="122"/>
      <c r="E79" s="122"/>
      <c r="F79" s="153">
        <v>23756</v>
      </c>
      <c r="G79" s="122"/>
      <c r="H79" s="123">
        <v>23855</v>
      </c>
      <c r="I79" s="122"/>
      <c r="J79" s="122"/>
      <c r="K79" s="123">
        <v>0</v>
      </c>
      <c r="L79" s="123"/>
      <c r="M79" s="123">
        <v>0</v>
      </c>
    </row>
    <row r="80" spans="2:13" ht="20.5">
      <c r="B80" s="136" t="s">
        <v>45</v>
      </c>
      <c r="D80" s="122"/>
      <c r="E80" s="122"/>
      <c r="F80" s="142">
        <f>SUM(F76:F79)</f>
        <v>100974</v>
      </c>
      <c r="G80" s="122"/>
      <c r="H80" s="142">
        <f>SUM(H76:H79)</f>
        <v>110772</v>
      </c>
      <c r="I80" s="122"/>
      <c r="J80" s="122"/>
      <c r="K80" s="142">
        <f>SUM(K76:K79)</f>
        <v>38126</v>
      </c>
      <c r="L80" s="124"/>
      <c r="M80" s="142">
        <f>SUM(M76:M79)</f>
        <v>52710</v>
      </c>
    </row>
    <row r="81" spans="2:13" ht="20" customHeight="1">
      <c r="B81" s="136" t="s">
        <v>46</v>
      </c>
      <c r="C81" s="136"/>
      <c r="D81" s="122"/>
      <c r="E81" s="122"/>
      <c r="F81" s="155">
        <f>+F80+F73</f>
        <v>245946</v>
      </c>
      <c r="G81" s="122"/>
      <c r="H81" s="155">
        <f>+H80+H73</f>
        <v>178177</v>
      </c>
      <c r="I81" s="122"/>
      <c r="J81" s="122"/>
      <c r="K81" s="155">
        <f>+K80+K73</f>
        <v>151076</v>
      </c>
      <c r="L81" s="156"/>
      <c r="M81" s="155">
        <f>+M80+M73</f>
        <v>93210</v>
      </c>
    </row>
    <row r="82" spans="2:13" ht="8.25" customHeight="1">
      <c r="C82" s="136"/>
      <c r="D82" s="122"/>
      <c r="E82" s="122"/>
      <c r="F82" s="124"/>
      <c r="G82" s="122"/>
      <c r="H82" s="124"/>
      <c r="I82" s="122"/>
      <c r="J82" s="122"/>
      <c r="K82" s="157"/>
      <c r="L82" s="156"/>
      <c r="M82" s="157"/>
    </row>
    <row r="83" spans="2:13" ht="20.5">
      <c r="B83" s="151"/>
      <c r="C83" s="152" t="s">
        <v>47</v>
      </c>
      <c r="D83" s="122"/>
      <c r="E83" s="122"/>
      <c r="F83" s="158"/>
      <c r="G83" s="122"/>
      <c r="H83" s="158"/>
      <c r="I83" s="122"/>
      <c r="J83" s="122"/>
      <c r="K83" s="159"/>
      <c r="L83" s="158"/>
      <c r="M83" s="159"/>
    </row>
    <row r="84" spans="2:13">
      <c r="C84" s="120" t="s">
        <v>48</v>
      </c>
      <c r="D84" s="122"/>
      <c r="E84" s="122"/>
      <c r="F84" s="158"/>
      <c r="G84" s="122"/>
      <c r="H84" s="158"/>
      <c r="I84" s="122"/>
      <c r="J84" s="122"/>
      <c r="K84" s="159"/>
      <c r="L84" s="158"/>
      <c r="M84" s="159"/>
    </row>
    <row r="85" spans="2:13">
      <c r="C85" s="120" t="s">
        <v>243</v>
      </c>
      <c r="D85" s="121"/>
      <c r="E85" s="121"/>
      <c r="F85" s="121"/>
      <c r="G85" s="121"/>
      <c r="H85" s="121"/>
      <c r="I85" s="121"/>
      <c r="J85" s="121"/>
      <c r="K85" s="121"/>
      <c r="L85" s="121"/>
      <c r="M85" s="121"/>
    </row>
    <row r="86" spans="2:13" ht="20.5" thickBot="1">
      <c r="C86" s="120" t="s">
        <v>244</v>
      </c>
      <c r="D86" s="122">
        <v>21</v>
      </c>
      <c r="E86" s="122"/>
      <c r="F86" s="146">
        <v>3093442</v>
      </c>
      <c r="G86" s="122"/>
      <c r="H86" s="146">
        <v>1743079</v>
      </c>
      <c r="I86" s="122"/>
      <c r="J86" s="122"/>
      <c r="K86" s="146">
        <v>3093442</v>
      </c>
      <c r="L86" s="124"/>
      <c r="M86" s="146">
        <v>1743079</v>
      </c>
    </row>
    <row r="87" spans="2:13" ht="20.5" thickTop="1">
      <c r="C87" s="120" t="s">
        <v>241</v>
      </c>
      <c r="D87" s="122"/>
      <c r="E87" s="122"/>
      <c r="F87" s="124"/>
      <c r="G87" s="122"/>
      <c r="H87" s="124"/>
      <c r="I87" s="122"/>
      <c r="J87" s="122"/>
      <c r="K87" s="157"/>
      <c r="L87" s="124"/>
      <c r="M87" s="157"/>
    </row>
    <row r="88" spans="2:13">
      <c r="C88" s="120" t="s">
        <v>242</v>
      </c>
      <c r="D88" s="122">
        <v>21</v>
      </c>
      <c r="E88" s="122"/>
      <c r="F88" s="124">
        <v>2352976</v>
      </c>
      <c r="G88" s="122"/>
      <c r="H88" s="124">
        <v>1437832</v>
      </c>
      <c r="I88" s="122"/>
      <c r="J88" s="122"/>
      <c r="K88" s="157">
        <v>2352976</v>
      </c>
      <c r="L88" s="124"/>
      <c r="M88" s="157">
        <v>1437832</v>
      </c>
    </row>
    <row r="89" spans="2:13">
      <c r="C89" s="120" t="s">
        <v>49</v>
      </c>
      <c r="D89" s="122">
        <v>21</v>
      </c>
      <c r="E89" s="122"/>
      <c r="F89" s="116">
        <v>-272294</v>
      </c>
      <c r="G89" s="122"/>
      <c r="H89" s="116">
        <v>-267007</v>
      </c>
      <c r="I89" s="122"/>
      <c r="J89" s="122"/>
      <c r="K89" s="141">
        <v>-272294</v>
      </c>
      <c r="L89" s="124"/>
      <c r="M89" s="141">
        <v>-267007</v>
      </c>
    </row>
    <row r="90" spans="2:13">
      <c r="C90" s="120" t="s">
        <v>50</v>
      </c>
      <c r="D90" s="122"/>
      <c r="E90" s="122"/>
      <c r="F90" s="145"/>
      <c r="G90" s="122"/>
      <c r="H90" s="145"/>
      <c r="I90" s="122"/>
      <c r="J90" s="122"/>
      <c r="K90" s="123"/>
      <c r="L90" s="124"/>
      <c r="M90" s="123"/>
    </row>
    <row r="91" spans="2:13">
      <c r="C91" s="120" t="s">
        <v>51</v>
      </c>
      <c r="D91" s="122"/>
      <c r="E91" s="122"/>
      <c r="F91" s="124">
        <f>'SE Conso'!J25</f>
        <v>17802</v>
      </c>
      <c r="G91" s="122"/>
      <c r="H91" s="124">
        <v>-53905</v>
      </c>
      <c r="I91" s="122"/>
      <c r="J91" s="122"/>
      <c r="K91" s="141">
        <f>SE!J24</f>
        <v>-91181</v>
      </c>
      <c r="L91" s="124"/>
      <c r="M91" s="141">
        <v>-89461</v>
      </c>
    </row>
    <row r="92" spans="2:13">
      <c r="C92" s="120" t="s">
        <v>52</v>
      </c>
      <c r="D92" s="122"/>
      <c r="E92" s="122"/>
      <c r="F92" s="123">
        <v>0</v>
      </c>
      <c r="G92" s="122"/>
      <c r="H92" s="124">
        <v>0</v>
      </c>
      <c r="I92" s="122"/>
      <c r="J92" s="122"/>
      <c r="K92" s="123">
        <v>0</v>
      </c>
      <c r="L92" s="124"/>
      <c r="M92" s="123">
        <v>0</v>
      </c>
    </row>
    <row r="93" spans="2:13">
      <c r="C93" s="120" t="s">
        <v>53</v>
      </c>
      <c r="D93" s="122"/>
      <c r="E93" s="122"/>
      <c r="F93" s="155">
        <f>'SE Conso'!R25</f>
        <v>69072</v>
      </c>
      <c r="G93" s="122"/>
      <c r="H93" s="155">
        <v>58131</v>
      </c>
      <c r="I93" s="122"/>
      <c r="J93" s="122"/>
      <c r="K93" s="155">
        <v>0</v>
      </c>
      <c r="L93" s="155"/>
      <c r="M93" s="155">
        <v>0</v>
      </c>
    </row>
    <row r="94" spans="2:13" ht="20.5">
      <c r="B94" s="136" t="s">
        <v>54</v>
      </c>
      <c r="D94" s="122"/>
      <c r="E94" s="122"/>
      <c r="F94" s="142">
        <f>SUM(F87:F93)</f>
        <v>2167556</v>
      </c>
      <c r="G94" s="122"/>
      <c r="H94" s="142">
        <f>SUM(H87:H93)</f>
        <v>1175051</v>
      </c>
      <c r="I94" s="122"/>
      <c r="J94" s="122"/>
      <c r="K94" s="142">
        <f>SUM(K87:K93)</f>
        <v>1989501</v>
      </c>
      <c r="L94" s="124"/>
      <c r="M94" s="142">
        <f>SUM(M87:M93)</f>
        <v>1081364</v>
      </c>
    </row>
    <row r="95" spans="2:13" ht="21" thickBot="1">
      <c r="B95" s="136" t="s">
        <v>55</v>
      </c>
      <c r="D95" s="122"/>
      <c r="E95" s="122"/>
      <c r="F95" s="146">
        <f>+F81+F94</f>
        <v>2413502</v>
      </c>
      <c r="G95" s="122"/>
      <c r="H95" s="146">
        <f>+H81+H94</f>
        <v>1353228</v>
      </c>
      <c r="I95" s="122"/>
      <c r="J95" s="122"/>
      <c r="K95" s="146">
        <f>+K81+K94</f>
        <v>2140577</v>
      </c>
      <c r="L95" s="124"/>
      <c r="M95" s="146">
        <f>+M81+M94</f>
        <v>1174574</v>
      </c>
    </row>
    <row r="96" spans="2:13" ht="12.75" customHeight="1" thickTop="1">
      <c r="C96" s="160"/>
      <c r="D96" s="161"/>
      <c r="E96" s="161"/>
      <c r="F96" s="161"/>
      <c r="G96" s="161"/>
      <c r="H96" s="161"/>
      <c r="I96" s="161"/>
      <c r="J96" s="161"/>
      <c r="K96" s="161"/>
      <c r="L96" s="161"/>
      <c r="M96" s="161"/>
    </row>
    <row r="97" spans="3:13">
      <c r="C97" s="147" t="s">
        <v>227</v>
      </c>
      <c r="D97" s="161"/>
      <c r="E97" s="161"/>
      <c r="F97" s="161"/>
      <c r="G97" s="161"/>
      <c r="H97" s="161"/>
      <c r="I97" s="161"/>
      <c r="J97" s="161"/>
      <c r="K97" s="161"/>
      <c r="L97" s="161"/>
      <c r="M97" s="161"/>
    </row>
    <row r="98" spans="3:13">
      <c r="D98" s="161"/>
      <c r="E98" s="161"/>
      <c r="F98" s="161"/>
      <c r="G98" s="161"/>
      <c r="H98" s="161"/>
      <c r="I98" s="161"/>
      <c r="J98" s="161"/>
      <c r="K98" s="161"/>
      <c r="L98" s="161"/>
      <c r="M98" s="161"/>
    </row>
    <row r="99" spans="3:13">
      <c r="D99" s="161"/>
      <c r="E99" s="161"/>
      <c r="F99" s="161"/>
      <c r="G99" s="161"/>
      <c r="H99" s="161"/>
      <c r="I99" s="161"/>
      <c r="J99" s="161"/>
      <c r="K99" s="161"/>
      <c r="L99" s="161"/>
      <c r="M99" s="161"/>
    </row>
    <row r="100" spans="3:13"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</row>
    <row r="101" spans="3:13"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</row>
    <row r="102" spans="3:13">
      <c r="C102" s="122" t="s">
        <v>177</v>
      </c>
      <c r="D102" s="122"/>
      <c r="E102" s="122"/>
      <c r="F102" s="210" t="s">
        <v>178</v>
      </c>
      <c r="G102" s="211"/>
      <c r="H102" s="211"/>
      <c r="I102" s="211"/>
      <c r="J102" s="211"/>
      <c r="K102" s="211"/>
      <c r="L102" s="211"/>
      <c r="M102" s="211"/>
    </row>
    <row r="103" spans="3:13">
      <c r="C103" s="122" t="s">
        <v>176</v>
      </c>
      <c r="D103" s="122"/>
      <c r="E103" s="122"/>
      <c r="F103" s="210" t="s">
        <v>179</v>
      </c>
      <c r="G103" s="211"/>
      <c r="H103" s="211"/>
      <c r="I103" s="211"/>
      <c r="J103" s="211"/>
      <c r="K103" s="211"/>
      <c r="L103" s="211"/>
      <c r="M103" s="211"/>
    </row>
    <row r="104" spans="3:13" ht="22" customHeight="1">
      <c r="C104" s="122"/>
      <c r="D104" s="122"/>
      <c r="E104" s="122"/>
      <c r="F104" s="150"/>
      <c r="G104" s="122"/>
      <c r="H104" s="122"/>
      <c r="I104" s="122"/>
      <c r="J104" s="122"/>
      <c r="K104" s="122"/>
      <c r="L104" s="122"/>
      <c r="M104" s="122"/>
    </row>
    <row r="105" spans="3:13">
      <c r="C105" s="210" t="s">
        <v>197</v>
      </c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</row>
    <row r="106" spans="3:13">
      <c r="C106" s="127"/>
      <c r="F106" s="162">
        <f t="shared" ref="F106:M106" si="0">+F95-F44</f>
        <v>0</v>
      </c>
      <c r="G106" s="162">
        <f t="shared" si="0"/>
        <v>0</v>
      </c>
      <c r="H106" s="162">
        <f t="shared" si="0"/>
        <v>0</v>
      </c>
      <c r="I106" s="162">
        <f t="shared" si="0"/>
        <v>0</v>
      </c>
      <c r="J106" s="162">
        <f t="shared" si="0"/>
        <v>0</v>
      </c>
      <c r="K106" s="162">
        <f t="shared" si="0"/>
        <v>0</v>
      </c>
      <c r="L106" s="162">
        <f t="shared" si="0"/>
        <v>0</v>
      </c>
      <c r="M106" s="162">
        <f t="shared" si="0"/>
        <v>0</v>
      </c>
    </row>
    <row r="107" spans="3:13">
      <c r="C107" s="127"/>
      <c r="F107" s="163"/>
      <c r="G107" s="161"/>
      <c r="H107" s="161"/>
      <c r="I107" s="161"/>
      <c r="J107" s="161"/>
      <c r="K107" s="164"/>
      <c r="L107" s="161"/>
      <c r="M107" s="161"/>
    </row>
    <row r="108" spans="3:13">
      <c r="C108" s="127"/>
    </row>
    <row r="109" spans="3:13">
      <c r="C109" s="127"/>
    </row>
    <row r="110" spans="3:13">
      <c r="C110" s="127"/>
    </row>
    <row r="111" spans="3:13">
      <c r="C111" s="127"/>
    </row>
    <row r="112" spans="3:13">
      <c r="C112" s="127"/>
    </row>
    <row r="113" spans="3:3">
      <c r="C113" s="127"/>
    </row>
    <row r="114" spans="3:3">
      <c r="C114" s="127"/>
    </row>
    <row r="115" spans="3:3">
      <c r="C115" s="127"/>
    </row>
    <row r="116" spans="3:3">
      <c r="C116" s="127"/>
    </row>
    <row r="117" spans="3:3">
      <c r="C117" s="127"/>
    </row>
    <row r="118" spans="3:3">
      <c r="C118" s="127"/>
    </row>
    <row r="119" spans="3:3">
      <c r="C119" s="127"/>
    </row>
    <row r="120" spans="3:3">
      <c r="C120" s="127"/>
    </row>
    <row r="121" spans="3:3">
      <c r="C121" s="127"/>
    </row>
    <row r="122" spans="3:3">
      <c r="C122" s="127"/>
    </row>
    <row r="123" spans="3:3">
      <c r="C123" s="127"/>
    </row>
    <row r="124" spans="3:3">
      <c r="C124" s="127"/>
    </row>
    <row r="125" spans="3:3">
      <c r="C125" s="127"/>
    </row>
    <row r="126" spans="3:3">
      <c r="C126" s="127"/>
    </row>
    <row r="127" spans="3:3">
      <c r="C127" s="127"/>
    </row>
    <row r="128" spans="3:3">
      <c r="C128" s="127"/>
    </row>
    <row r="129" spans="3:3">
      <c r="C129" s="127"/>
    </row>
    <row r="130" spans="3:3">
      <c r="C130" s="127"/>
    </row>
    <row r="131" spans="3:3">
      <c r="C131" s="127"/>
    </row>
    <row r="132" spans="3:3">
      <c r="C132" s="127"/>
    </row>
    <row r="133" spans="3:3">
      <c r="C133" s="127"/>
    </row>
    <row r="134" spans="3:3">
      <c r="C134" s="127"/>
    </row>
    <row r="135" spans="3:3">
      <c r="C135" s="127"/>
    </row>
  </sheetData>
  <mergeCells count="20">
    <mergeCell ref="F7:M7"/>
    <mergeCell ref="F8:I8"/>
    <mergeCell ref="K8:M8"/>
    <mergeCell ref="B11:C11"/>
    <mergeCell ref="K2:M2"/>
    <mergeCell ref="C3:M3"/>
    <mergeCell ref="C4:M4"/>
    <mergeCell ref="C5:M5"/>
    <mergeCell ref="C105:M105"/>
    <mergeCell ref="F52:M52"/>
    <mergeCell ref="F53:M53"/>
    <mergeCell ref="F102:M102"/>
    <mergeCell ref="F103:M103"/>
    <mergeCell ref="C55:M55"/>
    <mergeCell ref="C58:M58"/>
    <mergeCell ref="C59:M59"/>
    <mergeCell ref="C60:M60"/>
    <mergeCell ref="F62:M62"/>
    <mergeCell ref="F63:I63"/>
    <mergeCell ref="K63:M63"/>
  </mergeCells>
  <pageMargins left="0.61" right="0.27" top="0.75" bottom="0.45" header="0.3" footer="0.3"/>
  <pageSetup paperSize="9" scale="76" fitToHeight="0" orientation="portrait" r:id="rId1"/>
  <rowBreaks count="1" manualBreakCount="1">
    <brk id="5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2E42-6A59-4805-8F3A-9438F5454CD1}">
  <sheetPr>
    <tabColor rgb="FF92D050"/>
    <pageSetUpPr fitToPage="1"/>
  </sheetPr>
  <dimension ref="A1:V32"/>
  <sheetViews>
    <sheetView view="pageBreakPreview" zoomScale="85" zoomScaleNormal="100" zoomScaleSheetLayoutView="85" workbookViewId="0">
      <selection activeCell="A33" sqref="A33"/>
    </sheetView>
  </sheetViews>
  <sheetFormatPr defaultColWidth="9.08984375" defaultRowHeight="20"/>
  <cols>
    <col min="1" max="1" width="30.08984375" style="4" customWidth="1"/>
    <col min="2" max="2" width="6.54296875" style="47" customWidth="1"/>
    <col min="3" max="3" width="0.6328125" style="2" customWidth="1"/>
    <col min="4" max="4" width="11.08984375" style="2" bestFit="1" customWidth="1"/>
    <col min="5" max="5" width="0.6328125" style="2" customWidth="1"/>
    <col min="6" max="6" width="14.36328125" style="2" bestFit="1" customWidth="1"/>
    <col min="7" max="7" width="0.6328125" style="2" customWidth="1"/>
    <col min="8" max="8" width="10.08984375" style="2" bestFit="1" customWidth="1"/>
    <col min="9" max="9" width="0.6328125" style="2" customWidth="1"/>
    <col min="10" max="10" width="11.08984375" style="2" customWidth="1"/>
    <col min="11" max="11" width="0.6328125" style="2" customWidth="1"/>
    <col min="12" max="12" width="17.36328125" style="2" customWidth="1"/>
    <col min="13" max="13" width="0.6328125" style="2" customWidth="1"/>
    <col min="14" max="14" width="20.6328125" style="2" customWidth="1"/>
    <col min="15" max="15" width="0.6328125" style="2" customWidth="1"/>
    <col min="16" max="16" width="12.08984375" style="2" customWidth="1"/>
    <col min="17" max="17" width="0.6328125" style="2" customWidth="1"/>
    <col min="18" max="18" width="10.08984375" style="2" bestFit="1" customWidth="1"/>
    <col min="19" max="19" width="0.6328125" style="2" customWidth="1"/>
    <col min="20" max="20" width="10" style="2" customWidth="1"/>
    <col min="21" max="21" width="13.6328125" style="2" customWidth="1"/>
    <col min="22" max="16384" width="9.08984375" style="2"/>
  </cols>
  <sheetData>
    <row r="1" spans="1:21" ht="20.5">
      <c r="B1" s="21"/>
      <c r="J1" s="1"/>
      <c r="K1" s="1"/>
      <c r="L1" s="1"/>
      <c r="M1" s="1"/>
      <c r="N1" s="22"/>
      <c r="O1" s="22"/>
      <c r="P1" s="218"/>
      <c r="Q1" s="218"/>
      <c r="R1" s="218"/>
      <c r="S1" s="218"/>
      <c r="T1" s="218"/>
    </row>
    <row r="2" spans="1:21" ht="20.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3" spans="1:21" ht="20.5">
      <c r="A3" s="222" t="s">
        <v>56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</row>
    <row r="4" spans="1:21" ht="20.5">
      <c r="A4" s="223" t="s">
        <v>224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</row>
    <row r="5" spans="1:21" ht="15.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1" ht="20.5">
      <c r="A6" s="24"/>
      <c r="B6" s="21"/>
      <c r="D6" s="219" t="s">
        <v>2</v>
      </c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</row>
    <row r="7" spans="1:21" ht="20.5">
      <c r="A7" s="24"/>
      <c r="B7" s="21"/>
      <c r="D7" s="224" t="s">
        <v>3</v>
      </c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</row>
    <row r="8" spans="1:21" ht="20.5">
      <c r="A8" s="24"/>
      <c r="B8" s="21"/>
      <c r="D8" s="3"/>
      <c r="E8" s="3"/>
      <c r="F8" s="3"/>
      <c r="G8" s="3"/>
      <c r="H8" s="3"/>
      <c r="I8" s="3"/>
      <c r="J8" s="3"/>
      <c r="K8" s="3"/>
      <c r="L8" s="219" t="s">
        <v>52</v>
      </c>
      <c r="M8" s="219"/>
      <c r="N8" s="219"/>
      <c r="O8" s="219"/>
      <c r="P8" s="219"/>
      <c r="Q8" s="3"/>
      <c r="R8" s="3"/>
      <c r="S8" s="3"/>
      <c r="T8" s="3"/>
    </row>
    <row r="9" spans="1:21" ht="20.5">
      <c r="A9" s="25"/>
      <c r="B9" s="21"/>
      <c r="C9" s="26"/>
      <c r="E9" s="27"/>
      <c r="F9" s="1"/>
      <c r="G9" s="27"/>
      <c r="K9" s="28"/>
      <c r="L9" s="29" t="s">
        <v>57</v>
      </c>
      <c r="M9" s="28"/>
      <c r="N9" s="29"/>
      <c r="O9" s="28"/>
      <c r="P9" s="29" t="s">
        <v>58</v>
      </c>
      <c r="Q9" s="27"/>
      <c r="R9" s="29"/>
      <c r="S9" s="27"/>
      <c r="T9" s="28"/>
    </row>
    <row r="10" spans="1:21" ht="20.5">
      <c r="A10" s="25"/>
      <c r="B10" s="21"/>
      <c r="C10" s="26"/>
      <c r="D10" s="28"/>
      <c r="E10" s="27"/>
      <c r="G10" s="27"/>
      <c r="H10" s="220" t="s">
        <v>50</v>
      </c>
      <c r="I10" s="220"/>
      <c r="J10" s="220"/>
      <c r="K10" s="28"/>
      <c r="L10" s="29" t="s">
        <v>59</v>
      </c>
      <c r="M10" s="28"/>
      <c r="N10" s="29" t="s">
        <v>60</v>
      </c>
      <c r="O10" s="28"/>
      <c r="P10" s="29" t="s">
        <v>61</v>
      </c>
      <c r="Q10" s="27"/>
      <c r="R10" s="29" t="s">
        <v>62</v>
      </c>
      <c r="U10" s="30"/>
    </row>
    <row r="11" spans="1:21" ht="20.5">
      <c r="A11" s="31"/>
      <c r="B11" s="21"/>
      <c r="C11" s="32"/>
      <c r="D11" s="29" t="s">
        <v>63</v>
      </c>
      <c r="E11" s="33"/>
      <c r="F11" s="34" t="s">
        <v>64</v>
      </c>
      <c r="G11" s="33"/>
      <c r="H11" s="29" t="s">
        <v>65</v>
      </c>
      <c r="I11" s="33"/>
      <c r="J11" s="29"/>
      <c r="K11" s="29"/>
      <c r="L11" s="29" t="s">
        <v>66</v>
      </c>
      <c r="M11" s="29"/>
      <c r="N11" s="29" t="s">
        <v>67</v>
      </c>
      <c r="O11" s="29"/>
      <c r="P11" s="29" t="s">
        <v>68</v>
      </c>
      <c r="Q11" s="33"/>
      <c r="R11" s="3" t="s">
        <v>69</v>
      </c>
      <c r="S11" s="33"/>
      <c r="T11" s="3" t="s">
        <v>70</v>
      </c>
      <c r="U11" s="35"/>
    </row>
    <row r="12" spans="1:21" ht="20.5">
      <c r="A12" s="25"/>
      <c r="B12" s="5" t="s">
        <v>5</v>
      </c>
      <c r="C12" s="36"/>
      <c r="D12" s="37" t="s">
        <v>71</v>
      </c>
      <c r="E12" s="27"/>
      <c r="F12" s="38" t="s">
        <v>72</v>
      </c>
      <c r="G12" s="27"/>
      <c r="H12" s="37" t="s">
        <v>73</v>
      </c>
      <c r="I12" s="27"/>
      <c r="J12" s="38" t="s">
        <v>74</v>
      </c>
      <c r="K12" s="29"/>
      <c r="L12" s="5" t="s">
        <v>75</v>
      </c>
      <c r="M12" s="29"/>
      <c r="N12" s="38" t="s">
        <v>76</v>
      </c>
      <c r="O12" s="29"/>
      <c r="P12" s="38" t="s">
        <v>77</v>
      </c>
      <c r="Q12" s="27"/>
      <c r="R12" s="38" t="s">
        <v>78</v>
      </c>
      <c r="S12" s="27"/>
      <c r="T12" s="37" t="s">
        <v>79</v>
      </c>
    </row>
    <row r="13" spans="1:21" ht="20.5">
      <c r="A13" s="105" t="s">
        <v>81</v>
      </c>
      <c r="B13" s="21"/>
      <c r="C13" s="36"/>
      <c r="D13" s="39">
        <v>904020</v>
      </c>
      <c r="E13" s="10"/>
      <c r="F13" s="39">
        <v>-97025</v>
      </c>
      <c r="G13" s="19"/>
      <c r="H13" s="40">
        <v>0</v>
      </c>
      <c r="I13" s="10"/>
      <c r="J13" s="39">
        <v>-182421</v>
      </c>
      <c r="K13" s="10"/>
      <c r="L13" s="40">
        <v>0</v>
      </c>
      <c r="M13" s="10"/>
      <c r="N13" s="39">
        <v>13</v>
      </c>
      <c r="O13" s="10"/>
      <c r="P13" s="39">
        <v>13</v>
      </c>
      <c r="Q13" s="10"/>
      <c r="R13" s="40">
        <v>0</v>
      </c>
      <c r="S13" s="10"/>
      <c r="T13" s="39">
        <v>624587</v>
      </c>
      <c r="U13" s="30"/>
    </row>
    <row r="14" spans="1:21">
      <c r="A14" s="25" t="s">
        <v>82</v>
      </c>
      <c r="B14" s="21"/>
      <c r="C14" s="36"/>
      <c r="D14" s="43">
        <v>533812</v>
      </c>
      <c r="E14" s="10"/>
      <c r="F14" s="43">
        <v>-169982</v>
      </c>
      <c r="G14" s="19"/>
      <c r="H14" s="10">
        <v>0</v>
      </c>
      <c r="I14" s="10"/>
      <c r="J14" s="10">
        <v>0</v>
      </c>
      <c r="K14" s="10"/>
      <c r="L14" s="10">
        <v>0</v>
      </c>
      <c r="M14" s="10"/>
      <c r="N14" s="10">
        <v>0</v>
      </c>
      <c r="O14" s="10"/>
      <c r="P14" s="10">
        <v>0</v>
      </c>
      <c r="Q14" s="10"/>
      <c r="R14" s="10">
        <v>0</v>
      </c>
      <c r="S14" s="10"/>
      <c r="T14" s="43">
        <f>SUM(D14:F14)</f>
        <v>363830</v>
      </c>
      <c r="U14" s="30"/>
    </row>
    <row r="15" spans="1:21">
      <c r="A15" s="4" t="s">
        <v>80</v>
      </c>
      <c r="B15" s="8"/>
      <c r="C15" s="36"/>
      <c r="D15" s="10">
        <v>0</v>
      </c>
      <c r="E15" s="11"/>
      <c r="F15" s="10">
        <v>0</v>
      </c>
      <c r="G15" s="19"/>
      <c r="H15" s="10">
        <v>0</v>
      </c>
      <c r="I15" s="10"/>
      <c r="J15" s="10">
        <v>99</v>
      </c>
      <c r="K15" s="10"/>
      <c r="L15" s="10">
        <v>-86.412350000000004</v>
      </c>
      <c r="M15" s="10"/>
      <c r="N15" s="10">
        <v>0</v>
      </c>
      <c r="O15" s="10"/>
      <c r="P15" s="10">
        <f>-86</f>
        <v>-86</v>
      </c>
      <c r="Q15" s="10"/>
      <c r="R15" s="10">
        <v>0</v>
      </c>
      <c r="S15" s="10"/>
      <c r="T15" s="10">
        <v>13</v>
      </c>
      <c r="U15" s="30"/>
    </row>
    <row r="16" spans="1:21">
      <c r="A16" s="4" t="s">
        <v>83</v>
      </c>
      <c r="B16" s="8"/>
      <c r="C16" s="36"/>
      <c r="D16" s="10"/>
      <c r="E16" s="11"/>
      <c r="F16" s="10"/>
      <c r="G16" s="19"/>
      <c r="H16" s="10"/>
      <c r="I16" s="10"/>
      <c r="J16" s="10">
        <v>12206</v>
      </c>
      <c r="K16" s="10"/>
      <c r="L16" s="10"/>
      <c r="M16" s="10"/>
      <c r="N16" s="10"/>
      <c r="O16" s="10"/>
      <c r="P16" s="10"/>
      <c r="Q16" s="10"/>
      <c r="R16" s="10"/>
      <c r="S16" s="10"/>
      <c r="T16" s="10">
        <v>12206</v>
      </c>
      <c r="U16" s="30"/>
    </row>
    <row r="17" spans="1:22" ht="40">
      <c r="A17" s="126" t="s">
        <v>234</v>
      </c>
      <c r="B17" s="8"/>
      <c r="C17" s="36"/>
      <c r="D17" s="10"/>
      <c r="E17" s="11"/>
      <c r="F17" s="10"/>
      <c r="G17" s="1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>
        <v>58131</v>
      </c>
      <c r="S17" s="10"/>
      <c r="T17" s="10">
        <v>58131</v>
      </c>
      <c r="U17" s="30"/>
    </row>
    <row r="18" spans="1:22">
      <c r="A18" s="4" t="s">
        <v>236</v>
      </c>
      <c r="B18" s="21"/>
      <c r="C18" s="36"/>
      <c r="D18" s="10">
        <v>0</v>
      </c>
      <c r="E18" s="10"/>
      <c r="F18" s="10">
        <v>0</v>
      </c>
      <c r="G18" s="10"/>
      <c r="H18" s="10">
        <v>0</v>
      </c>
      <c r="I18" s="10"/>
      <c r="J18" s="41">
        <v>116211</v>
      </c>
      <c r="K18" s="10"/>
      <c r="L18" s="10">
        <v>86.412350000000004</v>
      </c>
      <c r="M18" s="10"/>
      <c r="N18" s="18">
        <v>-13</v>
      </c>
      <c r="O18" s="10"/>
      <c r="P18" s="18">
        <f>73</f>
        <v>73</v>
      </c>
      <c r="Q18" s="10"/>
      <c r="R18" s="10">
        <v>0</v>
      </c>
      <c r="S18" s="10"/>
      <c r="T18" s="42">
        <v>116284</v>
      </c>
      <c r="U18" s="30"/>
    </row>
    <row r="19" spans="1:22" ht="21" thickBot="1">
      <c r="A19" s="104" t="s">
        <v>225</v>
      </c>
      <c r="B19" s="8"/>
      <c r="D19" s="45">
        <f>SUM(D13:D18)</f>
        <v>1437832</v>
      </c>
      <c r="E19" s="10"/>
      <c r="F19" s="45">
        <f>SUM(F13:F18)</f>
        <v>-267007</v>
      </c>
      <c r="G19" s="19"/>
      <c r="H19" s="82">
        <f>SUM(H13:H18)</f>
        <v>0</v>
      </c>
      <c r="I19" s="10"/>
      <c r="J19" s="45">
        <f>SUM(J13:J18)</f>
        <v>-53905</v>
      </c>
      <c r="K19" s="10"/>
      <c r="L19" s="82">
        <f>SUM(L13:L18)</f>
        <v>0</v>
      </c>
      <c r="M19" s="10"/>
      <c r="N19" s="82">
        <v>0</v>
      </c>
      <c r="O19" s="10"/>
      <c r="P19" s="82">
        <v>0</v>
      </c>
      <c r="Q19" s="10"/>
      <c r="R19" s="82">
        <f>SUM(R13:R18)</f>
        <v>58131</v>
      </c>
      <c r="S19" s="10"/>
      <c r="T19" s="45">
        <f>SUM(D19:R19)</f>
        <v>1175051</v>
      </c>
      <c r="U19" s="9"/>
    </row>
    <row r="20" spans="1:22" ht="20.5" thickTop="1">
      <c r="A20" s="31"/>
      <c r="B20" s="8"/>
      <c r="D20" s="43"/>
      <c r="E20" s="10"/>
      <c r="F20" s="43"/>
      <c r="G20" s="19"/>
      <c r="H20" s="10"/>
      <c r="I20" s="10"/>
      <c r="J20" s="43"/>
      <c r="K20" s="10"/>
      <c r="L20" s="10"/>
      <c r="M20" s="10"/>
      <c r="N20" s="43"/>
      <c r="O20" s="10"/>
      <c r="P20" s="10"/>
      <c r="Q20" s="10"/>
      <c r="R20" s="10"/>
      <c r="S20" s="10"/>
      <c r="T20" s="43"/>
      <c r="U20" s="9"/>
    </row>
    <row r="21" spans="1:22" ht="20.5">
      <c r="A21" s="104" t="s">
        <v>185</v>
      </c>
      <c r="B21" s="8"/>
      <c r="D21" s="43">
        <v>1437832</v>
      </c>
      <c r="E21" s="10"/>
      <c r="F21" s="43">
        <v>-267007</v>
      </c>
      <c r="G21" s="19"/>
      <c r="H21" s="10">
        <v>0</v>
      </c>
      <c r="I21" s="10"/>
      <c r="J21" s="43">
        <v>-53905</v>
      </c>
      <c r="K21" s="10"/>
      <c r="L21" s="10">
        <v>0</v>
      </c>
      <c r="M21" s="10"/>
      <c r="N21" s="10">
        <v>0</v>
      </c>
      <c r="O21" s="10"/>
      <c r="P21" s="10">
        <v>0</v>
      </c>
      <c r="Q21" s="10"/>
      <c r="R21" s="10">
        <v>58131</v>
      </c>
      <c r="S21" s="10"/>
      <c r="T21" s="43">
        <v>1175051</v>
      </c>
      <c r="U21" s="9"/>
    </row>
    <row r="22" spans="1:22">
      <c r="A22" s="31" t="s">
        <v>82</v>
      </c>
      <c r="B22" s="8">
        <v>21</v>
      </c>
      <c r="D22" s="43">
        <v>915144</v>
      </c>
      <c r="E22" s="10"/>
      <c r="F22" s="43">
        <v>-5287</v>
      </c>
      <c r="G22" s="19"/>
      <c r="H22" s="10">
        <v>0</v>
      </c>
      <c r="I22" s="10"/>
      <c r="J22" s="10">
        <v>0</v>
      </c>
      <c r="K22" s="10"/>
      <c r="L22" s="10">
        <v>0</v>
      </c>
      <c r="M22" s="10"/>
      <c r="N22" s="10">
        <v>0</v>
      </c>
      <c r="O22" s="10"/>
      <c r="P22" s="10">
        <v>0</v>
      </c>
      <c r="Q22" s="10"/>
      <c r="R22" s="10">
        <v>14700</v>
      </c>
      <c r="S22" s="10"/>
      <c r="T22" s="10">
        <v>924557</v>
      </c>
      <c r="U22" s="9"/>
    </row>
    <row r="23" spans="1:22">
      <c r="A23" s="31" t="s">
        <v>80</v>
      </c>
      <c r="B23" s="8"/>
      <c r="D23" s="10">
        <v>0</v>
      </c>
      <c r="E23" s="10"/>
      <c r="F23" s="10">
        <v>0</v>
      </c>
      <c r="G23" s="19"/>
      <c r="H23" s="10">
        <v>0</v>
      </c>
      <c r="I23" s="10"/>
      <c r="J23" s="10">
        <v>312</v>
      </c>
      <c r="K23" s="10"/>
      <c r="L23" s="10">
        <v>-312</v>
      </c>
      <c r="M23" s="10"/>
      <c r="N23" s="10">
        <v>0</v>
      </c>
      <c r="O23" s="10"/>
      <c r="P23" s="10">
        <v>-312</v>
      </c>
      <c r="Q23" s="10"/>
      <c r="R23" s="10">
        <v>0</v>
      </c>
      <c r="S23" s="10"/>
      <c r="T23" s="10">
        <v>0</v>
      </c>
      <c r="U23" s="9"/>
    </row>
    <row r="24" spans="1:22">
      <c r="A24" s="4" t="s">
        <v>236</v>
      </c>
      <c r="B24" s="8"/>
      <c r="D24" s="10">
        <v>0</v>
      </c>
      <c r="E24" s="10"/>
      <c r="F24" s="10">
        <v>0</v>
      </c>
      <c r="G24" s="10"/>
      <c r="H24" s="10">
        <v>0</v>
      </c>
      <c r="I24" s="10"/>
      <c r="J24" s="10">
        <f>'PL 12 M'!E35</f>
        <v>71395</v>
      </c>
      <c r="K24" s="10"/>
      <c r="L24" s="10">
        <v>312</v>
      </c>
      <c r="M24" s="10"/>
      <c r="N24" s="10">
        <v>0</v>
      </c>
      <c r="O24" s="10"/>
      <c r="P24" s="10">
        <v>312</v>
      </c>
      <c r="Q24" s="10"/>
      <c r="R24" s="10">
        <v>-3759</v>
      </c>
      <c r="S24" s="10"/>
      <c r="T24" s="10">
        <f>J24+P24+R24</f>
        <v>67948</v>
      </c>
      <c r="U24" s="9"/>
      <c r="V24" s="9"/>
    </row>
    <row r="25" spans="1:22" ht="21" thickBot="1">
      <c r="A25" s="104" t="s">
        <v>226</v>
      </c>
      <c r="B25" s="8"/>
      <c r="D25" s="45">
        <f>SUM(D21:D24)</f>
        <v>2352976</v>
      </c>
      <c r="E25" s="10"/>
      <c r="F25" s="45">
        <f>SUM(F21:F24)</f>
        <v>-272294</v>
      </c>
      <c r="G25" s="10"/>
      <c r="H25" s="82">
        <f>SUM(H21:H24)</f>
        <v>0</v>
      </c>
      <c r="I25" s="10"/>
      <c r="J25" s="45">
        <f>SUM(J21:J24)</f>
        <v>17802</v>
      </c>
      <c r="K25" s="10"/>
      <c r="L25" s="82">
        <f>SUM(L21:L24)</f>
        <v>0</v>
      </c>
      <c r="M25" s="10"/>
      <c r="N25" s="82">
        <f>SUM(N21:N24)</f>
        <v>0</v>
      </c>
      <c r="O25" s="10"/>
      <c r="P25" s="82">
        <f>SUM(P21:P24)</f>
        <v>0</v>
      </c>
      <c r="Q25" s="10"/>
      <c r="R25" s="45">
        <f>SUM(R21:R24)</f>
        <v>69072</v>
      </c>
      <c r="S25" s="10"/>
      <c r="T25" s="45">
        <f>SUM(T21:T24)</f>
        <v>2167556</v>
      </c>
      <c r="U25" s="46">
        <v>0</v>
      </c>
    </row>
    <row r="26" spans="1:22" ht="20.5" thickTop="1"/>
    <row r="27" spans="1:22">
      <c r="A27" s="17" t="s">
        <v>227</v>
      </c>
      <c r="D27" s="9"/>
      <c r="J27" s="9"/>
      <c r="N27" s="9"/>
    </row>
    <row r="28" spans="1:22" ht="13.25" customHeight="1">
      <c r="D28" s="48"/>
      <c r="F28" s="48"/>
      <c r="J28" s="48"/>
      <c r="N28" s="48"/>
    </row>
    <row r="29" spans="1:22">
      <c r="B29" s="8" t="s">
        <v>177</v>
      </c>
      <c r="D29" s="49"/>
      <c r="F29" s="48"/>
      <c r="J29" s="44"/>
      <c r="O29" s="8" t="s">
        <v>178</v>
      </c>
    </row>
    <row r="30" spans="1:22">
      <c r="B30" s="8" t="s">
        <v>176</v>
      </c>
      <c r="O30" s="8" t="s">
        <v>179</v>
      </c>
    </row>
    <row r="31" spans="1:22" ht="6.65" customHeight="1">
      <c r="B31" s="8"/>
      <c r="O31" s="8"/>
    </row>
    <row r="32" spans="1:22" ht="16.25" customHeight="1">
      <c r="A32" s="221" t="s">
        <v>198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</row>
  </sheetData>
  <mergeCells count="9">
    <mergeCell ref="P1:T1"/>
    <mergeCell ref="L8:P8"/>
    <mergeCell ref="H10:J10"/>
    <mergeCell ref="A32:T32"/>
    <mergeCell ref="A2:T2"/>
    <mergeCell ref="A3:T3"/>
    <mergeCell ref="A4:T4"/>
    <mergeCell ref="D6:T6"/>
    <mergeCell ref="D7:T7"/>
  </mergeCells>
  <pageMargins left="0.52" right="0.33" top="0.3" bottom="0.28999999999999998" header="0.3" footer="0.17"/>
  <pageSetup paperSize="9" scale="86" fitToHeight="0" orientation="landscape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3ECF-E66B-474E-BEF9-2A8687A2061F}">
  <sheetPr>
    <tabColor rgb="FF92D050"/>
    <pageSetUpPr fitToPage="1"/>
  </sheetPr>
  <dimension ref="A1:T74"/>
  <sheetViews>
    <sheetView view="pageBreakPreview" zoomScale="90" zoomScaleNormal="130" zoomScaleSheetLayoutView="90" workbookViewId="0">
      <selection activeCell="H35" sqref="H35"/>
    </sheetView>
  </sheetViews>
  <sheetFormatPr defaultColWidth="9.08984375" defaultRowHeight="20"/>
  <cols>
    <col min="1" max="1" width="29.6328125" style="4" customWidth="1"/>
    <col min="2" max="2" width="8" style="47" customWidth="1"/>
    <col min="3" max="3" width="0.6328125" style="2" customWidth="1"/>
    <col min="4" max="4" width="13" style="2" customWidth="1"/>
    <col min="5" max="5" width="0.6328125" style="2" customWidth="1"/>
    <col min="6" max="6" width="13.08984375" style="2" customWidth="1"/>
    <col min="7" max="7" width="1.36328125" style="2" customWidth="1"/>
    <col min="8" max="8" width="12" style="2" customWidth="1"/>
    <col min="9" max="9" width="0.6328125" style="2" customWidth="1"/>
    <col min="10" max="10" width="11.6328125" style="2" customWidth="1"/>
    <col min="11" max="11" width="0.6328125" style="2" customWidth="1"/>
    <col min="12" max="12" width="17.08984375" style="2" customWidth="1"/>
    <col min="13" max="13" width="0.6328125" style="2" customWidth="1"/>
    <col min="14" max="14" width="18.54296875" style="2" customWidth="1"/>
    <col min="15" max="15" width="0.6328125" style="2" customWidth="1"/>
    <col min="16" max="16" width="12.36328125" style="2" customWidth="1"/>
    <col min="17" max="17" width="0.6328125" style="2" customWidth="1"/>
    <col min="18" max="18" width="12" style="2" customWidth="1"/>
    <col min="19" max="19" width="13.6328125" style="2" customWidth="1"/>
    <col min="20" max="16384" width="9.08984375" style="2"/>
  </cols>
  <sheetData>
    <row r="1" spans="1:19" ht="7.75" customHeight="1">
      <c r="B1" s="21"/>
      <c r="J1" s="1"/>
      <c r="K1" s="1"/>
      <c r="L1" s="1"/>
      <c r="M1" s="1"/>
      <c r="N1" s="1"/>
      <c r="O1" s="1"/>
      <c r="P1" s="218"/>
      <c r="Q1" s="218"/>
      <c r="R1" s="218"/>
    </row>
    <row r="2" spans="1:19" ht="20.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9" ht="20.5">
      <c r="A3" s="222" t="s">
        <v>56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9" ht="20.5">
      <c r="A4" s="223" t="s">
        <v>224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9" ht="5.4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20.5">
      <c r="A6" s="24"/>
      <c r="B6" s="21"/>
      <c r="D6" s="219" t="s">
        <v>2</v>
      </c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</row>
    <row r="7" spans="1:19" ht="20.5">
      <c r="A7" s="24"/>
      <c r="B7" s="21"/>
      <c r="D7" s="224" t="s">
        <v>4</v>
      </c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9" ht="20.5">
      <c r="A8" s="24"/>
      <c r="B8" s="21"/>
      <c r="D8" s="3"/>
      <c r="E8" s="3"/>
      <c r="F8" s="3"/>
      <c r="G8" s="3"/>
      <c r="H8" s="3"/>
      <c r="I8" s="3"/>
      <c r="J8" s="3"/>
      <c r="K8" s="3"/>
      <c r="L8" s="219" t="s">
        <v>52</v>
      </c>
      <c r="M8" s="219"/>
      <c r="N8" s="219"/>
      <c r="O8" s="219"/>
      <c r="P8" s="219"/>
      <c r="Q8" s="3"/>
      <c r="R8" s="3"/>
    </row>
    <row r="9" spans="1:19" ht="20.5">
      <c r="A9" s="25"/>
      <c r="B9" s="21"/>
      <c r="C9" s="26"/>
      <c r="D9" s="28"/>
      <c r="E9" s="27"/>
      <c r="F9" s="1"/>
      <c r="G9" s="27"/>
      <c r="K9" s="28"/>
      <c r="L9" s="29" t="s">
        <v>84</v>
      </c>
      <c r="M9" s="28"/>
      <c r="N9" s="29"/>
      <c r="O9" s="29"/>
      <c r="P9" s="29" t="s">
        <v>58</v>
      </c>
      <c r="Q9" s="27"/>
      <c r="R9" s="28"/>
    </row>
    <row r="10" spans="1:19" ht="20.5">
      <c r="A10" s="25"/>
      <c r="B10" s="21"/>
      <c r="C10" s="26"/>
      <c r="D10" s="28"/>
      <c r="E10" s="27"/>
      <c r="F10" s="1"/>
      <c r="G10" s="27"/>
      <c r="H10" s="220" t="s">
        <v>50</v>
      </c>
      <c r="I10" s="220"/>
      <c r="J10" s="220"/>
      <c r="K10" s="28"/>
      <c r="L10" s="29" t="s">
        <v>85</v>
      </c>
      <c r="M10" s="28"/>
      <c r="N10" s="29" t="s">
        <v>60</v>
      </c>
      <c r="O10" s="29"/>
      <c r="P10" s="29" t="s">
        <v>61</v>
      </c>
      <c r="Q10" s="27"/>
      <c r="R10" s="28"/>
      <c r="S10" s="30"/>
    </row>
    <row r="11" spans="1:19" ht="41">
      <c r="A11" s="25"/>
      <c r="B11" s="21"/>
      <c r="C11" s="26"/>
      <c r="D11" s="28" t="s">
        <v>63</v>
      </c>
      <c r="E11" s="27"/>
      <c r="F11" s="50" t="s">
        <v>64</v>
      </c>
      <c r="G11" s="27"/>
      <c r="H11" s="28" t="s">
        <v>65</v>
      </c>
      <c r="I11" s="27"/>
      <c r="J11" s="28"/>
      <c r="K11" s="28"/>
      <c r="L11" s="29" t="s">
        <v>66</v>
      </c>
      <c r="M11" s="28"/>
      <c r="N11" s="29" t="s">
        <v>67</v>
      </c>
      <c r="O11" s="29"/>
      <c r="P11" s="29" t="s">
        <v>68</v>
      </c>
      <c r="Q11" s="27"/>
      <c r="R11" s="3" t="s">
        <v>70</v>
      </c>
      <c r="S11" s="30"/>
    </row>
    <row r="12" spans="1:19" ht="20.5">
      <c r="A12" s="25"/>
      <c r="B12" s="5" t="s">
        <v>5</v>
      </c>
      <c r="C12" s="36"/>
      <c r="D12" s="37" t="s">
        <v>71</v>
      </c>
      <c r="E12" s="27"/>
      <c r="F12" s="38" t="s">
        <v>72</v>
      </c>
      <c r="G12" s="27"/>
      <c r="H12" s="37" t="s">
        <v>73</v>
      </c>
      <c r="I12" s="27"/>
      <c r="J12" s="38" t="s">
        <v>74</v>
      </c>
      <c r="K12" s="29"/>
      <c r="L12" s="38" t="s">
        <v>75</v>
      </c>
      <c r="M12" s="29"/>
      <c r="N12" s="38" t="s">
        <v>76</v>
      </c>
      <c r="O12" s="29"/>
      <c r="P12" s="38" t="s">
        <v>77</v>
      </c>
      <c r="Q12" s="27"/>
      <c r="R12" s="37" t="s">
        <v>79</v>
      </c>
    </row>
    <row r="13" spans="1:19">
      <c r="A13" s="25"/>
      <c r="B13" s="21"/>
      <c r="C13" s="36"/>
      <c r="D13" s="26"/>
      <c r="E13" s="36"/>
      <c r="F13" s="32"/>
      <c r="G13" s="36"/>
      <c r="H13" s="26"/>
      <c r="I13" s="36"/>
      <c r="J13" s="32"/>
      <c r="K13" s="32"/>
      <c r="M13" s="32"/>
      <c r="N13" s="32"/>
      <c r="O13" s="32"/>
      <c r="Q13" s="36"/>
      <c r="R13" s="8"/>
      <c r="S13" s="30"/>
    </row>
    <row r="14" spans="1:19" s="57" customFormat="1" ht="23.9" customHeight="1">
      <c r="A14" s="101" t="s">
        <v>81</v>
      </c>
      <c r="B14" s="52"/>
      <c r="C14" s="53"/>
      <c r="D14" s="43">
        <v>904020</v>
      </c>
      <c r="E14" s="11"/>
      <c r="F14" s="43">
        <v>-97025</v>
      </c>
      <c r="G14" s="11"/>
      <c r="H14" s="54">
        <v>0</v>
      </c>
      <c r="I14" s="11"/>
      <c r="J14" s="55">
        <v>-172261</v>
      </c>
      <c r="K14" s="56"/>
      <c r="L14" s="54">
        <v>0</v>
      </c>
      <c r="M14" s="56"/>
      <c r="N14" s="55">
        <v>13</v>
      </c>
      <c r="O14" s="56"/>
      <c r="P14" s="43">
        <v>13</v>
      </c>
      <c r="Q14" s="43"/>
      <c r="R14" s="11">
        <v>634747</v>
      </c>
    </row>
    <row r="15" spans="1:19" s="57" customFormat="1" ht="23.9" customHeight="1">
      <c r="A15" s="51" t="s">
        <v>82</v>
      </c>
      <c r="B15" s="52"/>
      <c r="C15" s="53"/>
      <c r="D15" s="43">
        <v>533812</v>
      </c>
      <c r="E15" s="11"/>
      <c r="F15" s="43">
        <v>-169982</v>
      </c>
      <c r="G15" s="11"/>
      <c r="H15" s="54">
        <v>0</v>
      </c>
      <c r="I15" s="11"/>
      <c r="J15" s="55">
        <v>0</v>
      </c>
      <c r="K15" s="56"/>
      <c r="L15" s="54">
        <v>0</v>
      </c>
      <c r="M15" s="56"/>
      <c r="N15" s="55">
        <v>0</v>
      </c>
      <c r="O15" s="56"/>
      <c r="P15" s="55">
        <v>0</v>
      </c>
      <c r="Q15" s="43"/>
      <c r="R15" s="11">
        <v>363830</v>
      </c>
      <c r="S15" s="114"/>
    </row>
    <row r="16" spans="1:19" s="57" customFormat="1" ht="23.9" customHeight="1">
      <c r="A16" s="51" t="s">
        <v>80</v>
      </c>
      <c r="B16" s="52"/>
      <c r="C16" s="53"/>
      <c r="D16" s="54">
        <v>0</v>
      </c>
      <c r="E16" s="11"/>
      <c r="F16" s="54">
        <v>0</v>
      </c>
      <c r="G16" s="11"/>
      <c r="H16" s="54">
        <v>0</v>
      </c>
      <c r="I16" s="11"/>
      <c r="J16" s="55">
        <v>99</v>
      </c>
      <c r="K16" s="56"/>
      <c r="L16" s="54">
        <v>-86.412350000000004</v>
      </c>
      <c r="M16" s="56"/>
      <c r="N16" s="55">
        <v>0</v>
      </c>
      <c r="O16" s="56"/>
      <c r="P16" s="43">
        <v>-86.412350000000004</v>
      </c>
      <c r="Q16" s="43"/>
      <c r="R16" s="54">
        <v>13</v>
      </c>
    </row>
    <row r="17" spans="1:20" s="57" customFormat="1" ht="23.9" customHeight="1">
      <c r="A17" s="51" t="s">
        <v>236</v>
      </c>
      <c r="B17" s="58"/>
      <c r="D17" s="54">
        <v>0</v>
      </c>
      <c r="E17" s="11"/>
      <c r="F17" s="54">
        <v>0</v>
      </c>
      <c r="G17" s="13"/>
      <c r="H17" s="54">
        <v>0</v>
      </c>
      <c r="I17" s="59"/>
      <c r="J17" s="54">
        <v>82701</v>
      </c>
      <c r="K17" s="55"/>
      <c r="L17" s="60">
        <v>86.412350000000004</v>
      </c>
      <c r="M17" s="55"/>
      <c r="N17" s="60">
        <v>-13</v>
      </c>
      <c r="O17" s="55"/>
      <c r="P17" s="54">
        <v>73</v>
      </c>
      <c r="Q17" s="54"/>
      <c r="R17" s="54">
        <f>J17+P17</f>
        <v>82774</v>
      </c>
      <c r="S17" s="55"/>
      <c r="T17" s="55"/>
    </row>
    <row r="18" spans="1:20" s="57" customFormat="1" ht="23.9" customHeight="1" thickBot="1">
      <c r="A18" s="106" t="s">
        <v>225</v>
      </c>
      <c r="B18" s="58"/>
      <c r="D18" s="62">
        <f>SUM(D14:D17)</f>
        <v>1437832</v>
      </c>
      <c r="E18" s="59"/>
      <c r="F18" s="62">
        <f>SUM(F14:F17)</f>
        <v>-267007</v>
      </c>
      <c r="G18" s="59"/>
      <c r="H18" s="62">
        <f>SUM(H14:H17)</f>
        <v>0</v>
      </c>
      <c r="I18" s="59"/>
      <c r="J18" s="62">
        <f>SUM(J14:J17)</f>
        <v>-89461</v>
      </c>
      <c r="K18" s="55"/>
      <c r="L18" s="62">
        <f>SUM(L14:L17)</f>
        <v>0</v>
      </c>
      <c r="M18" s="55"/>
      <c r="N18" s="62">
        <v>0</v>
      </c>
      <c r="O18" s="55"/>
      <c r="P18" s="62">
        <v>0</v>
      </c>
      <c r="Q18" s="11"/>
      <c r="R18" s="62">
        <f>SUM(R14:R17)</f>
        <v>1081364</v>
      </c>
      <c r="S18" s="63">
        <v>0</v>
      </c>
    </row>
    <row r="19" spans="1:20" s="57" customFormat="1" ht="23.9" customHeight="1" thickTop="1">
      <c r="A19" s="61"/>
      <c r="B19" s="58"/>
      <c r="D19" s="54"/>
      <c r="E19" s="59"/>
      <c r="F19" s="54"/>
      <c r="G19" s="59"/>
      <c r="H19" s="54"/>
      <c r="I19" s="59"/>
      <c r="J19" s="54"/>
      <c r="K19" s="55"/>
      <c r="L19" s="54"/>
      <c r="M19" s="55"/>
      <c r="N19" s="54"/>
      <c r="O19" s="55"/>
      <c r="P19" s="54"/>
      <c r="Q19" s="11"/>
      <c r="R19" s="54"/>
      <c r="S19" s="63"/>
    </row>
    <row r="20" spans="1:20" ht="20.5">
      <c r="A20" s="7" t="s">
        <v>185</v>
      </c>
      <c r="B20" s="8"/>
      <c r="D20" s="10">
        <v>1437832</v>
      </c>
      <c r="E20" s="10"/>
      <c r="F20" s="10">
        <v>-267007</v>
      </c>
      <c r="G20" s="64"/>
      <c r="H20" s="10">
        <v>0</v>
      </c>
      <c r="I20" s="10"/>
      <c r="J20" s="10">
        <v>-89461</v>
      </c>
      <c r="K20" s="10"/>
      <c r="L20" s="10">
        <v>0</v>
      </c>
      <c r="M20" s="10"/>
      <c r="N20" s="9">
        <v>0</v>
      </c>
      <c r="O20" s="10"/>
      <c r="P20" s="10">
        <v>0</v>
      </c>
      <c r="Q20" s="9"/>
      <c r="R20" s="11">
        <v>1081364</v>
      </c>
      <c r="S20" s="9"/>
      <c r="T20" s="9"/>
    </row>
    <row r="21" spans="1:20">
      <c r="A21" s="4" t="s">
        <v>82</v>
      </c>
      <c r="B21" s="8">
        <v>21</v>
      </c>
      <c r="D21" s="10">
        <v>915144</v>
      </c>
      <c r="E21" s="10"/>
      <c r="F21" s="10">
        <v>-5287</v>
      </c>
      <c r="G21" s="64"/>
      <c r="H21" s="10">
        <v>0</v>
      </c>
      <c r="I21" s="10"/>
      <c r="J21" s="10">
        <v>0</v>
      </c>
      <c r="K21" s="10"/>
      <c r="L21" s="10">
        <v>0</v>
      </c>
      <c r="M21" s="10"/>
      <c r="N21" s="9">
        <v>0</v>
      </c>
      <c r="O21" s="10"/>
      <c r="P21" s="10">
        <v>0</v>
      </c>
      <c r="Q21" s="9"/>
      <c r="R21" s="10">
        <v>909857</v>
      </c>
      <c r="S21" s="9"/>
      <c r="T21" s="9"/>
    </row>
    <row r="22" spans="1:20">
      <c r="A22" s="4" t="s">
        <v>80</v>
      </c>
      <c r="B22" s="8"/>
      <c r="D22" s="10">
        <v>0</v>
      </c>
      <c r="E22" s="10"/>
      <c r="F22" s="10">
        <v>0</v>
      </c>
      <c r="G22" s="10"/>
      <c r="H22" s="10">
        <v>0</v>
      </c>
      <c r="I22" s="10"/>
      <c r="J22" s="10">
        <v>312</v>
      </c>
      <c r="K22" s="10"/>
      <c r="L22" s="10">
        <v>-312</v>
      </c>
      <c r="M22" s="10"/>
      <c r="N22" s="10">
        <v>0</v>
      </c>
      <c r="O22" s="10"/>
      <c r="P22" s="10">
        <v>-312</v>
      </c>
      <c r="Q22" s="10"/>
      <c r="R22" s="10">
        <v>0</v>
      </c>
      <c r="S22" s="30"/>
    </row>
    <row r="23" spans="1:20">
      <c r="A23" s="4" t="s">
        <v>236</v>
      </c>
      <c r="B23" s="8"/>
      <c r="D23" s="10">
        <v>0</v>
      </c>
      <c r="E23" s="10"/>
      <c r="F23" s="10">
        <v>0</v>
      </c>
      <c r="G23" s="64"/>
      <c r="H23" s="10">
        <v>0</v>
      </c>
      <c r="I23" s="10"/>
      <c r="J23" s="10">
        <f>'PL 12 M'!I32</f>
        <v>-2032</v>
      </c>
      <c r="K23" s="10"/>
      <c r="L23" s="10">
        <v>312</v>
      </c>
      <c r="M23" s="10"/>
      <c r="N23" s="9">
        <v>0</v>
      </c>
      <c r="O23" s="10"/>
      <c r="P23" s="10">
        <v>312</v>
      </c>
      <c r="Q23" s="10"/>
      <c r="R23" s="10">
        <f>J23+P23</f>
        <v>-1720</v>
      </c>
      <c r="S23" s="9"/>
      <c r="T23" s="9"/>
    </row>
    <row r="24" spans="1:20" ht="21" thickBot="1">
      <c r="A24" s="104" t="s">
        <v>226</v>
      </c>
      <c r="B24" s="8"/>
      <c r="D24" s="65">
        <f>SUM(D20:D23)</f>
        <v>2352976</v>
      </c>
      <c r="E24" s="10"/>
      <c r="F24" s="65">
        <f>SUM(F20:F23)</f>
        <v>-272294</v>
      </c>
      <c r="G24" s="10"/>
      <c r="H24" s="82">
        <f>SUM(H20:H23)</f>
        <v>0</v>
      </c>
      <c r="I24" s="10"/>
      <c r="J24" s="65">
        <f>SUM(J20:J23)</f>
        <v>-91181</v>
      </c>
      <c r="K24" s="10"/>
      <c r="L24" s="82">
        <f>SUM(L20:L23)</f>
        <v>0</v>
      </c>
      <c r="M24" s="10"/>
      <c r="N24" s="82">
        <f>SUM(N20:N23)</f>
        <v>0</v>
      </c>
      <c r="O24" s="10"/>
      <c r="P24" s="82">
        <f>SUM(P20:P23)</f>
        <v>0</v>
      </c>
      <c r="Q24" s="10"/>
      <c r="R24" s="65">
        <f>SUM(R20:R23)</f>
        <v>1989501</v>
      </c>
      <c r="S24" s="46"/>
    </row>
    <row r="25" spans="1:20" ht="18.5" customHeight="1" thickTop="1">
      <c r="D25" s="9"/>
    </row>
    <row r="26" spans="1:20">
      <c r="A26" s="17" t="s">
        <v>227</v>
      </c>
    </row>
    <row r="27" spans="1:20" ht="7" hidden="1" customHeight="1"/>
    <row r="28" spans="1:20" ht="12.65" customHeight="1">
      <c r="F28" s="66"/>
      <c r="H28" s="49"/>
      <c r="L28" s="44"/>
    </row>
    <row r="29" spans="1:20">
      <c r="B29" s="8" t="s">
        <v>177</v>
      </c>
      <c r="D29" s="49"/>
      <c r="F29" s="48"/>
      <c r="J29" s="44"/>
      <c r="N29" s="8" t="s">
        <v>178</v>
      </c>
    </row>
    <row r="30" spans="1:20">
      <c r="B30" s="8" t="s">
        <v>176</v>
      </c>
      <c r="N30" s="8" t="s">
        <v>179</v>
      </c>
    </row>
    <row r="31" spans="1:20" ht="6.65" customHeight="1">
      <c r="B31" s="8"/>
      <c r="N31" s="8"/>
    </row>
    <row r="32" spans="1:20">
      <c r="A32" s="221" t="s">
        <v>199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</row>
    <row r="34" spans="4:8">
      <c r="D34" s="44"/>
    </row>
    <row r="35" spans="4:8">
      <c r="F35" s="9"/>
    </row>
    <row r="41" spans="4:8" ht="20.5">
      <c r="D41" s="1"/>
      <c r="H41" s="1"/>
    </row>
    <row r="74" spans="12:12">
      <c r="L74" s="2">
        <v>88888</v>
      </c>
    </row>
  </sheetData>
  <mergeCells count="9">
    <mergeCell ref="L8:P8"/>
    <mergeCell ref="H10:J10"/>
    <mergeCell ref="A32:R32"/>
    <mergeCell ref="P1:R1"/>
    <mergeCell ref="A2:R2"/>
    <mergeCell ref="A3:R3"/>
    <mergeCell ref="A4:R4"/>
    <mergeCell ref="D6:R6"/>
    <mergeCell ref="D7:R7"/>
  </mergeCells>
  <pageMargins left="0.62" right="0.27" top="0.3" bottom="0.26" header="0.31496062992125984" footer="0.19"/>
  <pageSetup paperSize="9" scale="89" fitToHeight="0" orientation="landscape" r:id="rId1"/>
  <colBreaks count="1" manualBreakCount="1">
    <brk id="18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1D5E-8406-4A8F-9BFA-944258D3D412}">
  <sheetPr>
    <tabColor rgb="FF92D050"/>
    <pageSetUpPr fitToPage="1"/>
  </sheetPr>
  <dimension ref="A1:N43"/>
  <sheetViews>
    <sheetView view="pageBreakPreview" zoomScale="90" zoomScaleNormal="130" zoomScaleSheetLayoutView="90" workbookViewId="0">
      <selection activeCell="B24" sqref="B24"/>
    </sheetView>
  </sheetViews>
  <sheetFormatPr defaultRowHeight="20"/>
  <cols>
    <col min="1" max="1" width="2.54296875" customWidth="1"/>
    <col min="2" max="2" width="39.08984375" style="4" customWidth="1"/>
    <col min="3" max="3" width="4.90625" style="2" customWidth="1"/>
    <col min="4" max="4" width="1" style="2" customWidth="1"/>
    <col min="5" max="5" width="13.54296875" style="2" customWidth="1"/>
    <col min="6" max="6" width="1" style="2" customWidth="1"/>
    <col min="7" max="7" width="12.6328125" style="2" customWidth="1"/>
    <col min="8" max="8" width="1" style="2" customWidth="1"/>
    <col min="9" max="9" width="13" style="20" customWidth="1"/>
    <col min="10" max="10" width="1" style="2" customWidth="1"/>
    <col min="11" max="11" width="13.08984375" style="2" customWidth="1"/>
    <col min="12" max="12" width="10.36328125" bestFit="1" customWidth="1"/>
  </cols>
  <sheetData>
    <row r="1" spans="1:11">
      <c r="I1" s="218"/>
      <c r="J1" s="218"/>
      <c r="K1" s="218"/>
    </row>
    <row r="2" spans="1:11" ht="20.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</row>
    <row r="3" spans="1:11" ht="20.5">
      <c r="B3" s="225" t="s">
        <v>180</v>
      </c>
      <c r="C3" s="225"/>
      <c r="D3" s="225"/>
      <c r="E3" s="225"/>
      <c r="F3" s="225"/>
      <c r="G3" s="225"/>
      <c r="H3" s="225"/>
      <c r="I3" s="225"/>
      <c r="J3" s="225"/>
      <c r="K3" s="225"/>
    </row>
    <row r="4" spans="1:11" ht="20.5">
      <c r="B4" s="223" t="s">
        <v>224</v>
      </c>
      <c r="C4" s="223"/>
      <c r="D4" s="223"/>
      <c r="E4" s="223"/>
      <c r="F4" s="223"/>
      <c r="G4" s="223"/>
      <c r="H4" s="223"/>
      <c r="I4" s="223"/>
      <c r="J4" s="223"/>
      <c r="K4" s="223"/>
    </row>
    <row r="5" spans="1:11" ht="14" customHeight="1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20.5">
      <c r="E6" s="219" t="s">
        <v>2</v>
      </c>
      <c r="F6" s="219"/>
      <c r="G6" s="219"/>
      <c r="H6" s="219"/>
      <c r="I6" s="219"/>
      <c r="J6" s="219"/>
      <c r="K6" s="219"/>
    </row>
    <row r="7" spans="1:11" ht="20.5">
      <c r="B7" s="1"/>
      <c r="E7" s="224" t="s">
        <v>3</v>
      </c>
      <c r="F7" s="224"/>
      <c r="G7" s="224"/>
      <c r="I7" s="219" t="s">
        <v>4</v>
      </c>
      <c r="J7" s="219"/>
      <c r="K7" s="219"/>
    </row>
    <row r="8" spans="1:11" ht="20.5">
      <c r="B8" s="1"/>
      <c r="E8" s="219" t="s">
        <v>246</v>
      </c>
      <c r="F8" s="219"/>
      <c r="G8" s="219"/>
      <c r="H8" s="219"/>
      <c r="I8" s="219"/>
      <c r="J8" s="219"/>
      <c r="K8" s="219"/>
    </row>
    <row r="9" spans="1:11" ht="20.5">
      <c r="C9" s="3"/>
      <c r="D9" s="3"/>
      <c r="E9" s="206" t="s">
        <v>220</v>
      </c>
      <c r="F9" s="6"/>
      <c r="G9" s="206" t="s">
        <v>6</v>
      </c>
      <c r="H9" s="3"/>
      <c r="I9" s="206" t="s">
        <v>220</v>
      </c>
      <c r="J9" s="6"/>
      <c r="K9" s="206" t="s">
        <v>6</v>
      </c>
    </row>
    <row r="10" spans="1:11" ht="20.5">
      <c r="A10" s="7" t="s">
        <v>87</v>
      </c>
      <c r="C10" s="8"/>
      <c r="D10" s="8"/>
      <c r="E10" s="67"/>
      <c r="F10" s="67"/>
      <c r="G10" s="67"/>
      <c r="H10" s="8"/>
      <c r="I10" s="68"/>
      <c r="J10" s="67"/>
      <c r="K10" s="109"/>
    </row>
    <row r="11" spans="1:11">
      <c r="B11" s="4" t="s">
        <v>88</v>
      </c>
      <c r="C11" s="8"/>
      <c r="D11" s="8"/>
      <c r="E11" s="107">
        <v>214522</v>
      </c>
      <c r="F11" s="107"/>
      <c r="G11" s="107">
        <v>216758</v>
      </c>
      <c r="H11" s="108"/>
      <c r="I11" s="107">
        <v>154758</v>
      </c>
      <c r="J11" s="107"/>
      <c r="K11" s="107">
        <v>168605</v>
      </c>
    </row>
    <row r="12" spans="1:11" ht="20.5">
      <c r="A12" s="7" t="s">
        <v>91</v>
      </c>
      <c r="C12" s="8"/>
      <c r="D12" s="8"/>
      <c r="E12" s="107"/>
      <c r="F12" s="107"/>
      <c r="G12" s="107"/>
      <c r="H12" s="108"/>
      <c r="I12" s="107"/>
      <c r="J12" s="107"/>
      <c r="K12" s="107"/>
    </row>
    <row r="13" spans="1:11">
      <c r="B13" s="4" t="s">
        <v>89</v>
      </c>
      <c r="C13" s="8"/>
      <c r="D13" s="8"/>
      <c r="E13" s="107">
        <v>2873</v>
      </c>
      <c r="F13" s="107"/>
      <c r="G13" s="107">
        <v>1193</v>
      </c>
      <c r="H13" s="108"/>
      <c r="I13" s="109">
        <v>19907</v>
      </c>
      <c r="J13" s="107"/>
      <c r="K13" s="109">
        <v>7827</v>
      </c>
    </row>
    <row r="14" spans="1:11">
      <c r="B14" s="4" t="s">
        <v>190</v>
      </c>
      <c r="C14" s="8"/>
      <c r="D14" s="8"/>
      <c r="E14" s="107">
        <v>12582</v>
      </c>
      <c r="F14" s="107"/>
      <c r="G14" s="10">
        <v>13580</v>
      </c>
      <c r="H14" s="108"/>
      <c r="I14" s="109">
        <v>7891</v>
      </c>
      <c r="J14" s="107"/>
      <c r="K14" s="109">
        <v>8763</v>
      </c>
    </row>
    <row r="15" spans="1:11">
      <c r="B15" s="4" t="s">
        <v>235</v>
      </c>
      <c r="C15" s="8"/>
      <c r="D15" s="8"/>
      <c r="E15" s="107">
        <v>82258</v>
      </c>
      <c r="F15" s="107"/>
      <c r="G15" s="10">
        <v>0</v>
      </c>
      <c r="H15" s="108"/>
      <c r="I15" s="109">
        <v>22258</v>
      </c>
      <c r="J15" s="107"/>
      <c r="K15" s="109">
        <v>0</v>
      </c>
    </row>
    <row r="16" spans="1:11">
      <c r="B16" s="4" t="s">
        <v>189</v>
      </c>
      <c r="C16" s="8"/>
      <c r="D16" s="8"/>
      <c r="E16" s="107">
        <v>0</v>
      </c>
      <c r="F16" s="107"/>
      <c r="G16" s="10">
        <v>99727</v>
      </c>
      <c r="H16" s="108"/>
      <c r="I16" s="109">
        <v>0</v>
      </c>
      <c r="J16" s="107"/>
      <c r="K16" s="109">
        <v>99727</v>
      </c>
    </row>
    <row r="17" spans="1:12">
      <c r="B17" s="4" t="s">
        <v>207</v>
      </c>
      <c r="C17" s="8"/>
      <c r="D17" s="8"/>
      <c r="E17" s="107">
        <v>11285</v>
      </c>
      <c r="F17" s="107"/>
      <c r="G17" s="10">
        <v>17639</v>
      </c>
      <c r="H17" s="108"/>
      <c r="I17" s="109">
        <v>8085</v>
      </c>
      <c r="J17" s="107"/>
      <c r="K17" s="109">
        <v>11124</v>
      </c>
    </row>
    <row r="18" spans="1:12">
      <c r="B18" s="4" t="s">
        <v>91</v>
      </c>
      <c r="C18" s="8"/>
      <c r="D18" s="8"/>
      <c r="E18" s="107">
        <v>6688</v>
      </c>
      <c r="F18" s="107"/>
      <c r="G18" s="107">
        <v>11999</v>
      </c>
      <c r="H18" s="108"/>
      <c r="I18" s="107">
        <v>4216</v>
      </c>
      <c r="J18" s="110"/>
      <c r="K18" s="111">
        <v>12815</v>
      </c>
      <c r="L18" s="110"/>
    </row>
    <row r="19" spans="1:12" ht="20.5">
      <c r="A19" s="7" t="s">
        <v>92</v>
      </c>
      <c r="C19" s="8"/>
      <c r="D19" s="8"/>
      <c r="E19" s="14">
        <f>SUM(E11:E18)</f>
        <v>330208</v>
      </c>
      <c r="F19" s="109"/>
      <c r="G19" s="14">
        <f>SUM(G11:G18)</f>
        <v>360896</v>
      </c>
      <c r="H19" s="112"/>
      <c r="I19" s="14">
        <f>SUM(I11:I18)</f>
        <v>217115</v>
      </c>
      <c r="J19" s="109"/>
      <c r="K19" s="14">
        <f>SUM(K11:K18)</f>
        <v>308861</v>
      </c>
    </row>
    <row r="20" spans="1:12">
      <c r="C20" s="8"/>
      <c r="D20" s="8"/>
      <c r="E20" s="10"/>
      <c r="F20" s="10"/>
      <c r="G20" s="10"/>
      <c r="H20" s="8"/>
      <c r="I20" s="10"/>
      <c r="J20" s="10"/>
      <c r="K20" s="10"/>
    </row>
    <row r="21" spans="1:12" ht="20.5">
      <c r="A21" s="7" t="s">
        <v>93</v>
      </c>
      <c r="C21" s="8"/>
      <c r="D21" s="8"/>
      <c r="E21" s="10"/>
      <c r="F21" s="10"/>
      <c r="G21" s="10"/>
      <c r="H21" s="8"/>
      <c r="I21" s="10"/>
      <c r="J21" s="10"/>
      <c r="K21" s="10"/>
    </row>
    <row r="22" spans="1:12">
      <c r="B22" s="4" t="s">
        <v>94</v>
      </c>
      <c r="C22" s="8"/>
      <c r="D22" s="8"/>
      <c r="E22" s="69">
        <v>180392</v>
      </c>
      <c r="F22" s="69"/>
      <c r="G22" s="69">
        <v>177658</v>
      </c>
      <c r="H22" s="8"/>
      <c r="I22" s="70">
        <v>144568</v>
      </c>
      <c r="J22" s="69"/>
      <c r="K22" s="69">
        <v>150922</v>
      </c>
    </row>
    <row r="23" spans="1:12">
      <c r="B23" s="4" t="s">
        <v>95</v>
      </c>
      <c r="C23" s="8"/>
      <c r="D23" s="8"/>
      <c r="E23" s="69">
        <v>761</v>
      </c>
      <c r="F23" s="69"/>
      <c r="G23" s="10">
        <v>533</v>
      </c>
      <c r="H23" s="10"/>
      <c r="I23" s="10">
        <v>0</v>
      </c>
      <c r="J23" s="10"/>
      <c r="K23" s="10">
        <v>0</v>
      </c>
    </row>
    <row r="24" spans="1:12">
      <c r="B24" s="4" t="s">
        <v>96</v>
      </c>
      <c r="C24" s="8"/>
      <c r="D24" s="8"/>
      <c r="E24" s="69">
        <v>89009</v>
      </c>
      <c r="F24" s="69"/>
      <c r="G24" s="69">
        <v>82745</v>
      </c>
      <c r="H24" s="8"/>
      <c r="I24" s="70">
        <v>70104</v>
      </c>
      <c r="J24" s="69"/>
      <c r="K24" s="69">
        <v>68170</v>
      </c>
    </row>
    <row r="25" spans="1:12">
      <c r="B25" s="4" t="s">
        <v>97</v>
      </c>
      <c r="C25" s="8"/>
      <c r="D25" s="8"/>
      <c r="E25" s="10">
        <v>5337</v>
      </c>
      <c r="F25" s="10"/>
      <c r="G25" s="10">
        <v>645</v>
      </c>
      <c r="H25" s="10"/>
      <c r="I25" s="10">
        <v>993</v>
      </c>
      <c r="J25" s="10"/>
      <c r="K25" s="10">
        <v>645</v>
      </c>
    </row>
    <row r="26" spans="1:12">
      <c r="B26" s="71" t="s">
        <v>98</v>
      </c>
      <c r="C26" s="8"/>
      <c r="D26" s="8"/>
      <c r="E26" s="72">
        <v>5695</v>
      </c>
      <c r="F26" s="69"/>
      <c r="G26" s="10">
        <v>8551</v>
      </c>
      <c r="H26" s="8"/>
      <c r="I26" s="73">
        <v>3482</v>
      </c>
      <c r="J26" s="69"/>
      <c r="K26" s="69">
        <v>6423</v>
      </c>
    </row>
    <row r="27" spans="1:12" ht="20.5">
      <c r="A27" s="7" t="s">
        <v>99</v>
      </c>
      <c r="C27" s="8"/>
      <c r="D27" s="8"/>
      <c r="E27" s="12">
        <f>SUM(E22:E26)</f>
        <v>281194</v>
      </c>
      <c r="F27" s="10"/>
      <c r="G27" s="12">
        <f>SUM(G22:G26)</f>
        <v>270132</v>
      </c>
      <c r="H27" s="10">
        <v>0</v>
      </c>
      <c r="I27" s="12">
        <f>SUM(I22:I26)</f>
        <v>219147</v>
      </c>
      <c r="J27" s="10"/>
      <c r="K27" s="12">
        <f>SUM(K22:K26)</f>
        <v>226160</v>
      </c>
    </row>
    <row r="28" spans="1:12" ht="20.5">
      <c r="B28" s="7"/>
      <c r="C28" s="8"/>
      <c r="D28" s="8"/>
      <c r="E28" s="74"/>
      <c r="F28" s="74"/>
      <c r="G28" s="74"/>
      <c r="H28" s="81"/>
      <c r="I28" s="74"/>
      <c r="J28" s="10"/>
      <c r="K28" s="10"/>
    </row>
    <row r="29" spans="1:12" ht="20.5">
      <c r="A29" s="7" t="s">
        <v>100</v>
      </c>
      <c r="C29" s="8"/>
      <c r="D29" s="8"/>
      <c r="E29" s="69">
        <v>19108</v>
      </c>
      <c r="F29" s="69"/>
      <c r="G29" s="69">
        <v>27456</v>
      </c>
      <c r="H29" s="8"/>
      <c r="I29" s="18">
        <v>0</v>
      </c>
      <c r="J29" s="10"/>
      <c r="K29" s="18">
        <v>0</v>
      </c>
    </row>
    <row r="30" spans="1:12">
      <c r="B30" s="4" t="s">
        <v>101</v>
      </c>
      <c r="C30" s="8"/>
      <c r="D30" s="8"/>
      <c r="E30" s="40">
        <f>E19-E27+E29</f>
        <v>68122</v>
      </c>
      <c r="F30" s="10"/>
      <c r="G30" s="40">
        <f>G19-G27+G29</f>
        <v>118220</v>
      </c>
      <c r="H30" s="69"/>
      <c r="I30" s="40">
        <f>I19-I27+I29</f>
        <v>-2032</v>
      </c>
      <c r="J30" s="69"/>
      <c r="K30" s="40">
        <f>K19-K27+K29</f>
        <v>82701</v>
      </c>
    </row>
    <row r="31" spans="1:12">
      <c r="B31" s="4" t="s">
        <v>102</v>
      </c>
      <c r="C31" s="8">
        <v>23.1</v>
      </c>
      <c r="D31" s="8"/>
      <c r="E31" s="18">
        <v>-486</v>
      </c>
      <c r="F31" s="74"/>
      <c r="G31" s="76">
        <v>-2082</v>
      </c>
      <c r="H31" s="8"/>
      <c r="I31" s="18">
        <v>0</v>
      </c>
      <c r="J31" s="10"/>
      <c r="K31" s="18">
        <v>0</v>
      </c>
    </row>
    <row r="32" spans="1:12" ht="21" thickBot="1">
      <c r="A32" s="7" t="s">
        <v>239</v>
      </c>
      <c r="C32" s="8"/>
      <c r="D32" s="8"/>
      <c r="E32" s="82">
        <f>SUM(E30:E31)</f>
        <v>67636</v>
      </c>
      <c r="F32" s="77"/>
      <c r="G32" s="82">
        <f>SUM(G30:G31)</f>
        <v>116138</v>
      </c>
      <c r="H32" s="75"/>
      <c r="I32" s="82">
        <f>SUM(I30:I31)</f>
        <v>-2032</v>
      </c>
      <c r="J32" s="9"/>
      <c r="K32" s="82">
        <f>SUM(K30:K31)</f>
        <v>82701</v>
      </c>
    </row>
    <row r="33" spans="1:14" ht="21" thickTop="1">
      <c r="B33" s="7"/>
      <c r="C33" s="8"/>
      <c r="D33" s="8"/>
      <c r="E33" s="77"/>
      <c r="F33" s="77"/>
      <c r="G33" s="77"/>
      <c r="H33" s="75"/>
      <c r="I33" s="77"/>
      <c r="J33" s="9"/>
      <c r="K33" s="78"/>
    </row>
    <row r="34" spans="1:14" ht="20.5">
      <c r="A34" s="7" t="s">
        <v>103</v>
      </c>
      <c r="C34" s="8"/>
      <c r="D34" s="8"/>
      <c r="H34" s="8"/>
      <c r="I34" s="2"/>
      <c r="J34" s="8"/>
    </row>
    <row r="35" spans="1:14">
      <c r="B35" s="4" t="s">
        <v>104</v>
      </c>
      <c r="C35" s="8"/>
      <c r="D35" s="8"/>
      <c r="E35" s="10">
        <f>E37-E36</f>
        <v>71395</v>
      </c>
      <c r="F35" s="79"/>
      <c r="G35" s="54">
        <f>G37-G36</f>
        <v>116268</v>
      </c>
      <c r="H35" s="80"/>
      <c r="I35" s="10">
        <f>I30</f>
        <v>-2032</v>
      </c>
      <c r="J35" s="81"/>
      <c r="K35" s="54">
        <f>K30</f>
        <v>82701</v>
      </c>
    </row>
    <row r="36" spans="1:14">
      <c r="B36" s="4" t="s">
        <v>105</v>
      </c>
      <c r="C36" s="8"/>
      <c r="D36" s="8"/>
      <c r="E36" s="10">
        <v>-3759</v>
      </c>
      <c r="F36" s="10"/>
      <c r="G36" s="10">
        <v>-130</v>
      </c>
      <c r="H36" s="81"/>
      <c r="I36" s="10">
        <v>0</v>
      </c>
      <c r="J36" s="10"/>
      <c r="K36" s="10">
        <v>0</v>
      </c>
    </row>
    <row r="37" spans="1:14" ht="20.5" thickBot="1">
      <c r="C37" s="8"/>
      <c r="D37" s="8"/>
      <c r="E37" s="82">
        <f>E32</f>
        <v>67636</v>
      </c>
      <c r="F37" s="10"/>
      <c r="G37" s="82">
        <f>G32</f>
        <v>116138</v>
      </c>
      <c r="H37" s="80"/>
      <c r="I37" s="82">
        <f>SUM(I35:I36)</f>
        <v>-2032</v>
      </c>
      <c r="J37" s="81"/>
      <c r="K37" s="82">
        <f>SUM(K35:K36)</f>
        <v>82701</v>
      </c>
    </row>
    <row r="38" spans="1:14" ht="20.5" thickTop="1">
      <c r="B38" s="17" t="s">
        <v>227</v>
      </c>
      <c r="C38" s="8"/>
      <c r="D38" s="8"/>
      <c r="E38" s="83"/>
      <c r="F38" s="83"/>
      <c r="G38" s="83"/>
      <c r="H38" s="8"/>
      <c r="I38" s="83"/>
      <c r="J38" s="84"/>
      <c r="K38" s="83"/>
    </row>
    <row r="39" spans="1:14">
      <c r="C39" s="8"/>
      <c r="D39" s="8"/>
      <c r="E39" s="83"/>
      <c r="F39" s="83"/>
      <c r="G39" s="83"/>
      <c r="H39" s="8"/>
      <c r="I39" s="83"/>
      <c r="J39" s="84"/>
      <c r="K39" s="83"/>
    </row>
    <row r="40" spans="1:14" s="103" customFormat="1">
      <c r="B40" s="8" t="s">
        <v>177</v>
      </c>
      <c r="D40" s="8"/>
      <c r="E40" s="8"/>
      <c r="G40" s="8"/>
      <c r="H40" s="8" t="s">
        <v>178</v>
      </c>
      <c r="I40" s="8"/>
      <c r="J40" s="8"/>
      <c r="K40" s="8"/>
      <c r="L40" s="8"/>
      <c r="M40" s="8"/>
      <c r="N40" s="8"/>
    </row>
    <row r="41" spans="1:14" s="103" customFormat="1">
      <c r="B41" s="8" t="s">
        <v>176</v>
      </c>
      <c r="D41" s="8"/>
      <c r="E41" s="8"/>
      <c r="G41" s="8"/>
      <c r="H41" s="8" t="s">
        <v>179</v>
      </c>
      <c r="I41" s="8"/>
      <c r="J41" s="8"/>
      <c r="K41" s="8"/>
      <c r="L41" s="8"/>
      <c r="M41" s="8"/>
      <c r="N41" s="8"/>
    </row>
    <row r="42" spans="1:14" s="103" customFormat="1" ht="11.4" customHeight="1">
      <c r="B42" s="8"/>
      <c r="D42" s="8"/>
      <c r="E42" s="8"/>
      <c r="G42" s="8"/>
      <c r="H42" s="8"/>
      <c r="I42" s="8"/>
      <c r="J42" s="8"/>
      <c r="K42" s="8"/>
      <c r="L42" s="8"/>
      <c r="M42" s="8"/>
      <c r="N42" s="8"/>
    </row>
    <row r="43" spans="1:14">
      <c r="B43" s="221" t="s">
        <v>237</v>
      </c>
      <c r="C43" s="218"/>
      <c r="D43" s="218"/>
      <c r="E43" s="218"/>
      <c r="F43" s="218"/>
      <c r="G43" s="218"/>
      <c r="H43" s="218"/>
      <c r="I43" s="218"/>
      <c r="J43" s="218"/>
      <c r="K43" s="218"/>
    </row>
  </sheetData>
  <mergeCells count="9">
    <mergeCell ref="B43:K43"/>
    <mergeCell ref="I1:K1"/>
    <mergeCell ref="B2:K2"/>
    <mergeCell ref="B3:K3"/>
    <mergeCell ref="B4:K4"/>
    <mergeCell ref="E6:K6"/>
    <mergeCell ref="E7:G7"/>
    <mergeCell ref="I7:K7"/>
    <mergeCell ref="E8:K8"/>
  </mergeCells>
  <pageMargins left="0.54" right="0.33" top="0.48" bottom="0.32" header="0.3" footer="0.3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E88B-EB32-4138-902A-C31B7D70D3CD}">
  <sheetPr>
    <tabColor rgb="FF92D050"/>
    <pageSetUpPr fitToPage="1"/>
  </sheetPr>
  <dimension ref="A1:M44"/>
  <sheetViews>
    <sheetView view="pageBreakPreview" zoomScale="80" zoomScaleNormal="130" zoomScaleSheetLayoutView="80" workbookViewId="0">
      <selection activeCell="D26" sqref="D26"/>
    </sheetView>
  </sheetViews>
  <sheetFormatPr defaultRowHeight="20"/>
  <cols>
    <col min="1" max="1" width="46" style="4" customWidth="1"/>
    <col min="2" max="2" width="7.6328125" style="2" customWidth="1"/>
    <col min="3" max="3" width="1" style="2" customWidth="1"/>
    <col min="4" max="4" width="12.6328125" style="2" customWidth="1"/>
    <col min="5" max="5" width="1" style="2" customWidth="1"/>
    <col min="6" max="6" width="12.6328125" style="2" customWidth="1"/>
    <col min="7" max="7" width="1" style="2" customWidth="1"/>
    <col min="8" max="8" width="12.6328125" style="20" customWidth="1"/>
    <col min="9" max="9" width="1" style="2" customWidth="1"/>
    <col min="10" max="10" width="12.6328125" style="2" customWidth="1"/>
  </cols>
  <sheetData>
    <row r="1" spans="1:10">
      <c r="H1" s="226"/>
      <c r="I1" s="226"/>
      <c r="J1" s="226"/>
    </row>
    <row r="2" spans="1:10" ht="20.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0" ht="20.5">
      <c r="A3" s="225" t="s">
        <v>86</v>
      </c>
      <c r="B3" s="225"/>
      <c r="C3" s="225"/>
      <c r="D3" s="225"/>
      <c r="E3" s="225"/>
      <c r="F3" s="225"/>
      <c r="G3" s="225"/>
      <c r="H3" s="225"/>
      <c r="I3" s="225"/>
      <c r="J3" s="225"/>
    </row>
    <row r="4" spans="1:10" ht="20.5">
      <c r="A4" s="223" t="s">
        <v>224</v>
      </c>
      <c r="B4" s="223"/>
      <c r="C4" s="223"/>
      <c r="D4" s="223"/>
      <c r="E4" s="223"/>
      <c r="F4" s="223"/>
      <c r="G4" s="223"/>
      <c r="H4" s="223"/>
      <c r="I4" s="223"/>
      <c r="J4" s="223"/>
    </row>
    <row r="5" spans="1:10" ht="20.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0" ht="20.5">
      <c r="A6" s="23"/>
      <c r="B6" s="23"/>
      <c r="C6" s="23"/>
      <c r="D6" s="219" t="s">
        <v>2</v>
      </c>
      <c r="E6" s="219"/>
      <c r="F6" s="219"/>
      <c r="G6" s="219"/>
      <c r="H6" s="219"/>
      <c r="I6" s="219"/>
      <c r="J6" s="219"/>
    </row>
    <row r="7" spans="1:10" ht="20.5">
      <c r="A7" s="23"/>
      <c r="B7" s="23"/>
      <c r="C7" s="23"/>
      <c r="D7" s="224" t="s">
        <v>3</v>
      </c>
      <c r="E7" s="224"/>
      <c r="F7" s="224"/>
      <c r="H7" s="219" t="s">
        <v>4</v>
      </c>
      <c r="I7" s="219"/>
      <c r="J7" s="219"/>
    </row>
    <row r="8" spans="1:10" ht="20.5">
      <c r="A8" s="23"/>
      <c r="B8" s="23"/>
      <c r="C8" s="23"/>
      <c r="D8" s="219" t="s">
        <v>246</v>
      </c>
      <c r="E8" s="219"/>
      <c r="F8" s="219"/>
      <c r="G8" s="219"/>
      <c r="H8" s="219"/>
      <c r="I8" s="219"/>
      <c r="J8" s="219"/>
    </row>
    <row r="9" spans="1:10" ht="20.5">
      <c r="A9" s="23"/>
      <c r="B9" s="113" t="s">
        <v>183</v>
      </c>
      <c r="C9" s="23"/>
      <c r="D9" s="206" t="s">
        <v>220</v>
      </c>
      <c r="E9" s="6"/>
      <c r="F9" s="206" t="s">
        <v>6</v>
      </c>
      <c r="G9" s="3"/>
      <c r="H9" s="206" t="s">
        <v>220</v>
      </c>
      <c r="I9" s="6"/>
      <c r="J9" s="206" t="s">
        <v>6</v>
      </c>
    </row>
    <row r="10" spans="1:10" ht="20.5">
      <c r="A10" s="23"/>
      <c r="B10" s="23"/>
      <c r="C10" s="23"/>
      <c r="D10" s="6"/>
      <c r="E10" s="6"/>
      <c r="F10" s="6"/>
      <c r="G10" s="3"/>
      <c r="H10" s="102"/>
      <c r="I10" s="3"/>
      <c r="J10" s="6"/>
    </row>
    <row r="11" spans="1:10" ht="20.5" thickBot="1">
      <c r="A11" s="85" t="s">
        <v>239</v>
      </c>
      <c r="B11" s="8"/>
      <c r="C11" s="8"/>
      <c r="D11" s="15">
        <f>'PL 12 M'!E32</f>
        <v>67636</v>
      </c>
      <c r="E11" s="10"/>
      <c r="F11" s="15">
        <f>'PL 12 M'!G32</f>
        <v>116138</v>
      </c>
      <c r="G11" s="8"/>
      <c r="H11" s="15">
        <f>'PL 12 M'!I32</f>
        <v>-2032</v>
      </c>
      <c r="I11" s="10"/>
      <c r="J11" s="15">
        <f>'PL 12 M'!K32</f>
        <v>82701</v>
      </c>
    </row>
    <row r="12" spans="1:10" ht="20.5" thickTop="1">
      <c r="A12" s="85"/>
      <c r="B12" s="8"/>
      <c r="C12" s="8"/>
      <c r="D12" s="10"/>
      <c r="E12" s="69"/>
      <c r="F12" s="69"/>
      <c r="G12" s="8"/>
      <c r="H12" s="10"/>
      <c r="I12" s="86"/>
      <c r="J12" s="86"/>
    </row>
    <row r="13" spans="1:10" ht="20.5">
      <c r="A13" s="7" t="s">
        <v>106</v>
      </c>
      <c r="B13" s="8"/>
      <c r="C13" s="8"/>
      <c r="G13" s="8"/>
      <c r="H13" s="2"/>
    </row>
    <row r="14" spans="1:10">
      <c r="A14" s="85" t="s">
        <v>107</v>
      </c>
      <c r="B14" s="8"/>
      <c r="C14" s="8"/>
      <c r="D14" s="10">
        <v>0</v>
      </c>
      <c r="E14" s="69"/>
      <c r="F14" s="69">
        <v>-13</v>
      </c>
      <c r="G14" s="8"/>
      <c r="H14" s="10">
        <v>0</v>
      </c>
      <c r="I14" s="86"/>
      <c r="J14" s="86">
        <v>-13</v>
      </c>
    </row>
    <row r="15" spans="1:10">
      <c r="A15" s="85" t="s">
        <v>108</v>
      </c>
      <c r="B15" s="8">
        <v>19</v>
      </c>
      <c r="C15" s="8"/>
      <c r="D15" s="18">
        <v>312</v>
      </c>
      <c r="E15" s="10"/>
      <c r="F15" s="18">
        <v>86</v>
      </c>
      <c r="G15" s="8"/>
      <c r="H15" s="18">
        <v>312</v>
      </c>
      <c r="I15" s="10"/>
      <c r="J15" s="18">
        <v>86</v>
      </c>
    </row>
    <row r="16" spans="1:10">
      <c r="A16" s="71" t="s">
        <v>109</v>
      </c>
      <c r="B16" s="8"/>
      <c r="C16" s="8"/>
      <c r="D16" s="12">
        <f>SUM(D14:D15)</f>
        <v>312</v>
      </c>
      <c r="E16" s="10"/>
      <c r="F16" s="12">
        <f>SUM(F14:F15)</f>
        <v>73</v>
      </c>
      <c r="G16" s="87"/>
      <c r="H16" s="12">
        <f>SUM(H14:H15)</f>
        <v>312</v>
      </c>
      <c r="I16" s="87"/>
      <c r="J16" s="12">
        <f>SUM(J14:J15)</f>
        <v>73</v>
      </c>
    </row>
    <row r="17" spans="1:10" ht="21" thickBot="1">
      <c r="A17" s="7" t="s">
        <v>110</v>
      </c>
      <c r="B17" s="8"/>
      <c r="C17" s="8"/>
      <c r="D17" s="82">
        <f>+D16+D11</f>
        <v>67948</v>
      </c>
      <c r="E17" s="88"/>
      <c r="F17" s="82">
        <f>+F16+F11</f>
        <v>116211</v>
      </c>
      <c r="G17" s="8"/>
      <c r="H17" s="82">
        <f>+H16+H11</f>
        <v>-1720</v>
      </c>
      <c r="I17" s="84"/>
      <c r="J17" s="82">
        <f>+J16+J11</f>
        <v>82774</v>
      </c>
    </row>
    <row r="18" spans="1:10" ht="21" thickTop="1">
      <c r="A18" s="7"/>
      <c r="B18" s="8"/>
      <c r="C18" s="8"/>
      <c r="D18" s="10"/>
      <c r="E18" s="88"/>
      <c r="F18" s="10"/>
      <c r="G18" s="8"/>
      <c r="H18" s="10"/>
      <c r="I18" s="84"/>
      <c r="J18" s="10"/>
    </row>
    <row r="19" spans="1:10" ht="20.5">
      <c r="A19" s="7" t="s">
        <v>111</v>
      </c>
      <c r="B19" s="8"/>
      <c r="C19" s="8"/>
      <c r="D19" s="48"/>
      <c r="E19" s="48"/>
      <c r="F19" s="48"/>
      <c r="G19" s="87"/>
      <c r="H19" s="89"/>
      <c r="I19" s="8"/>
    </row>
    <row r="20" spans="1:10">
      <c r="A20" s="4" t="s">
        <v>104</v>
      </c>
      <c r="B20" s="8"/>
      <c r="C20" s="8"/>
      <c r="D20" s="10">
        <f>D22-D21</f>
        <v>71707</v>
      </c>
      <c r="E20" s="10"/>
      <c r="F20" s="54">
        <f>F22-F21</f>
        <v>116124</v>
      </c>
      <c r="G20" s="80"/>
      <c r="H20" s="10">
        <f>H17</f>
        <v>-1720</v>
      </c>
      <c r="I20" s="81"/>
      <c r="J20" s="54">
        <v>82774</v>
      </c>
    </row>
    <row r="21" spans="1:10">
      <c r="A21" s="4" t="s">
        <v>105</v>
      </c>
      <c r="B21" s="8"/>
      <c r="C21" s="8"/>
      <c r="D21" s="10">
        <f>'PL 12 M'!E36</f>
        <v>-3759</v>
      </c>
      <c r="E21" s="10"/>
      <c r="F21" s="10">
        <v>87</v>
      </c>
      <c r="G21" s="90"/>
      <c r="H21" s="10">
        <v>0</v>
      </c>
      <c r="I21" s="10"/>
      <c r="J21" s="18">
        <v>0</v>
      </c>
    </row>
    <row r="22" spans="1:10" ht="20.5" thickBot="1">
      <c r="B22" s="8"/>
      <c r="C22" s="8"/>
      <c r="D22" s="82">
        <f>D17</f>
        <v>67948</v>
      </c>
      <c r="E22" s="10"/>
      <c r="F22" s="82">
        <f>F17</f>
        <v>116211</v>
      </c>
      <c r="G22" s="8"/>
      <c r="H22" s="82">
        <f>SUM(H20:H21)</f>
        <v>-1720</v>
      </c>
      <c r="I22" s="8"/>
      <c r="J22" s="82">
        <f>SUM(J20:J21)</f>
        <v>82774</v>
      </c>
    </row>
    <row r="23" spans="1:10" ht="21" thickTop="1">
      <c r="A23" s="7"/>
      <c r="B23" s="8"/>
      <c r="C23" s="8"/>
      <c r="D23" s="91"/>
      <c r="E23" s="91"/>
      <c r="F23" s="91"/>
      <c r="G23" s="8"/>
      <c r="H23" s="92"/>
      <c r="I23" s="91"/>
      <c r="J23" s="91"/>
    </row>
    <row r="24" spans="1:10" ht="20.5">
      <c r="A24" s="93" t="s">
        <v>112</v>
      </c>
      <c r="D24" s="8"/>
      <c r="E24" s="8"/>
      <c r="F24" s="91"/>
      <c r="G24" s="91"/>
      <c r="H24" s="91"/>
      <c r="I24" s="8"/>
      <c r="J24" s="92"/>
    </row>
    <row r="25" spans="1:10" ht="20.5" thickBot="1">
      <c r="A25" s="94" t="s">
        <v>113</v>
      </c>
      <c r="B25" s="8"/>
      <c r="C25" s="8"/>
      <c r="D25" s="95">
        <f>D17/D26</f>
        <v>2.126840420610332E-2</v>
      </c>
      <c r="E25" s="96"/>
      <c r="F25" s="97">
        <f>F17/F26</f>
        <v>8.5766917620628755E-2</v>
      </c>
      <c r="G25" s="98">
        <f>H17/H26</f>
        <v>-5.3837721838019819E-4</v>
      </c>
      <c r="H25" s="95">
        <f>H17/H26</f>
        <v>-5.3837721838019819E-4</v>
      </c>
      <c r="I25" s="96"/>
      <c r="J25" s="95">
        <f>J17/J26</f>
        <v>6.1089491004551418E-2</v>
      </c>
    </row>
    <row r="26" spans="1:10" ht="21" thickTop="1" thickBot="1">
      <c r="A26" s="57" t="s">
        <v>114</v>
      </c>
      <c r="B26" s="8"/>
      <c r="D26" s="125">
        <v>3194786</v>
      </c>
      <c r="E26" s="100"/>
      <c r="F26" s="99">
        <v>1354963</v>
      </c>
      <c r="H26" s="125">
        <v>3194786</v>
      </c>
      <c r="J26" s="16">
        <v>1354963</v>
      </c>
    </row>
    <row r="27" spans="1:10" ht="20.5" thickTop="1"/>
    <row r="28" spans="1:10">
      <c r="A28" s="17" t="s">
        <v>227</v>
      </c>
    </row>
    <row r="29" spans="1:10">
      <c r="A29" s="2"/>
    </row>
    <row r="30" spans="1:10">
      <c r="A30" s="2"/>
    </row>
    <row r="31" spans="1:10">
      <c r="A31" s="17"/>
    </row>
    <row r="32" spans="1:10">
      <c r="A32" s="17"/>
    </row>
    <row r="33" spans="1:13">
      <c r="A33" s="17"/>
    </row>
    <row r="34" spans="1:13">
      <c r="A34" s="17"/>
    </row>
    <row r="35" spans="1:13">
      <c r="A35" s="17"/>
    </row>
    <row r="36" spans="1:13">
      <c r="A36" s="17"/>
    </row>
    <row r="37" spans="1:13">
      <c r="A37" s="17"/>
    </row>
    <row r="38" spans="1:13">
      <c r="A38" s="17"/>
    </row>
    <row r="39" spans="1:13">
      <c r="A39" s="17"/>
    </row>
    <row r="40" spans="1:13">
      <c r="A40" s="17"/>
    </row>
    <row r="41" spans="1:13" s="103" customFormat="1">
      <c r="A41" s="8" t="s">
        <v>177</v>
      </c>
      <c r="C41" s="8"/>
      <c r="D41" s="8"/>
      <c r="F41" s="8"/>
      <c r="G41" s="8" t="s">
        <v>178</v>
      </c>
      <c r="H41" s="8"/>
      <c r="I41" s="8"/>
      <c r="J41" s="8"/>
      <c r="K41" s="8"/>
      <c r="L41" s="8"/>
      <c r="M41" s="8"/>
    </row>
    <row r="42" spans="1:13" s="103" customFormat="1">
      <c r="A42" s="8" t="s">
        <v>176</v>
      </c>
      <c r="C42" s="8"/>
      <c r="D42" s="8"/>
      <c r="F42" s="8"/>
      <c r="G42" s="8" t="s">
        <v>179</v>
      </c>
      <c r="H42" s="8"/>
      <c r="I42" s="8"/>
      <c r="J42" s="8"/>
      <c r="K42" s="8"/>
      <c r="L42" s="8"/>
      <c r="M42" s="8"/>
    </row>
    <row r="43" spans="1:13" s="103" customFormat="1">
      <c r="A43" s="8"/>
      <c r="C43" s="8"/>
      <c r="D43" s="8"/>
      <c r="F43" s="8"/>
      <c r="G43" s="8"/>
      <c r="H43" s="8"/>
      <c r="I43" s="8"/>
      <c r="J43" s="8"/>
      <c r="K43" s="8"/>
      <c r="L43" s="8"/>
      <c r="M43" s="8"/>
    </row>
    <row r="44" spans="1:13">
      <c r="A44" s="221" t="s">
        <v>238</v>
      </c>
      <c r="B44" s="218"/>
      <c r="C44" s="218"/>
      <c r="D44" s="218"/>
      <c r="E44" s="218"/>
      <c r="F44" s="218"/>
      <c r="G44" s="218"/>
      <c r="H44" s="218"/>
      <c r="I44" s="218"/>
      <c r="J44" s="218"/>
    </row>
  </sheetData>
  <mergeCells count="9">
    <mergeCell ref="H1:J1"/>
    <mergeCell ref="A44:J44"/>
    <mergeCell ref="A2:J2"/>
    <mergeCell ref="A3:J3"/>
    <mergeCell ref="A4:J4"/>
    <mergeCell ref="D6:J6"/>
    <mergeCell ref="D7:F7"/>
    <mergeCell ref="H7:J7"/>
    <mergeCell ref="D8:J8"/>
  </mergeCells>
  <pageMargins left="0.64" right="0.42" top="0.75" bottom="0.35" header="0.3" footer="0.3"/>
  <pageSetup paperSize="9"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4052-2C38-4188-9E04-DA9DCE1DDF6C}">
  <sheetPr>
    <tabColor rgb="FF92D050"/>
    <pageSetUpPr fitToPage="1"/>
  </sheetPr>
  <dimension ref="B1:L246"/>
  <sheetViews>
    <sheetView showGridLines="0" tabSelected="1" view="pageBreakPreview" zoomScaleNormal="115" zoomScaleSheetLayoutView="100" workbookViewId="0">
      <selection activeCell="B3" sqref="B3:L3"/>
    </sheetView>
  </sheetViews>
  <sheetFormatPr defaultColWidth="9" defaultRowHeight="20"/>
  <cols>
    <col min="1" max="1" width="9.54296875" style="168" customWidth="1"/>
    <col min="2" max="2" width="4.36328125" style="166" customWidth="1"/>
    <col min="3" max="3" width="45.08984375" style="166" customWidth="1"/>
    <col min="4" max="4" width="7.6328125" style="167" hidden="1" customWidth="1"/>
    <col min="5" max="5" width="0.6328125" style="167" customWidth="1"/>
    <col min="6" max="6" width="15.08984375" style="167" customWidth="1"/>
    <col min="7" max="7" width="0.6328125" style="167" customWidth="1"/>
    <col min="8" max="8" width="15.08984375" style="167" customWidth="1"/>
    <col min="9" max="9" width="0.6328125" style="167" customWidth="1"/>
    <col min="10" max="10" width="15.08984375" style="167" customWidth="1"/>
    <col min="11" max="11" width="0.6328125" style="167" customWidth="1"/>
    <col min="12" max="12" width="16.54296875" style="167" customWidth="1"/>
    <col min="13" max="16384" width="9" style="168"/>
  </cols>
  <sheetData>
    <row r="1" spans="2:12" ht="24" customHeight="1">
      <c r="J1" s="233"/>
      <c r="K1" s="233"/>
      <c r="L1" s="233"/>
    </row>
    <row r="2" spans="2:12" ht="20.5">
      <c r="B2" s="232" t="s">
        <v>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</row>
    <row r="3" spans="2:12" ht="20.5">
      <c r="B3" s="234" t="s">
        <v>115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2:12" ht="20.5">
      <c r="B4" s="232" t="s">
        <v>224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</row>
    <row r="5" spans="2:12" ht="9.75" customHeight="1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2:12" ht="20.5">
      <c r="B6" s="170"/>
      <c r="C6" s="170"/>
      <c r="F6" s="227" t="s">
        <v>2</v>
      </c>
      <c r="G6" s="227"/>
      <c r="H6" s="227"/>
      <c r="I6" s="227"/>
      <c r="J6" s="227"/>
      <c r="K6" s="227"/>
      <c r="L6" s="227"/>
    </row>
    <row r="7" spans="2:12" ht="20.5">
      <c r="B7" s="170"/>
      <c r="C7" s="170"/>
      <c r="F7" s="228" t="s">
        <v>3</v>
      </c>
      <c r="G7" s="228"/>
      <c r="H7" s="228"/>
      <c r="J7" s="227" t="s">
        <v>4</v>
      </c>
      <c r="K7" s="227"/>
      <c r="L7" s="227"/>
    </row>
    <row r="8" spans="2:12" ht="20.5">
      <c r="B8" s="170"/>
      <c r="C8" s="170"/>
      <c r="F8" s="219" t="s">
        <v>246</v>
      </c>
      <c r="G8" s="219"/>
      <c r="H8" s="219"/>
      <c r="I8" s="219"/>
      <c r="J8" s="219"/>
      <c r="K8" s="219"/>
      <c r="L8" s="219"/>
    </row>
    <row r="9" spans="2:12" ht="20.5">
      <c r="D9" s="171" t="s">
        <v>5</v>
      </c>
      <c r="E9" s="172"/>
      <c r="F9" s="206" t="s">
        <v>220</v>
      </c>
      <c r="G9" s="6"/>
      <c r="H9" s="206" t="s">
        <v>6</v>
      </c>
      <c r="I9" s="3"/>
      <c r="J9" s="206" t="s">
        <v>220</v>
      </c>
      <c r="K9" s="6"/>
      <c r="L9" s="206" t="s">
        <v>6</v>
      </c>
    </row>
    <row r="10" spans="2:12" ht="20.5">
      <c r="B10" s="174" t="s">
        <v>116</v>
      </c>
      <c r="C10" s="174"/>
    </row>
    <row r="11" spans="2:12">
      <c r="B11" s="166" t="s">
        <v>240</v>
      </c>
      <c r="E11" s="173"/>
      <c r="F11" s="173">
        <f>'PL 12 M'!E32</f>
        <v>67636</v>
      </c>
      <c r="G11" s="173"/>
      <c r="H11" s="173">
        <f>'PL 12 M'!G32</f>
        <v>116138</v>
      </c>
      <c r="I11" s="173"/>
      <c r="J11" s="173">
        <f>'PL 12 M'!I32</f>
        <v>-2032</v>
      </c>
      <c r="K11" s="173"/>
      <c r="L11" s="177">
        <f>'PL 12 M'!K32</f>
        <v>82701</v>
      </c>
    </row>
    <row r="12" spans="2:12">
      <c r="B12" s="175" t="s">
        <v>203</v>
      </c>
      <c r="C12" s="175"/>
      <c r="E12" s="176"/>
      <c r="F12" s="173"/>
      <c r="G12" s="173"/>
      <c r="H12" s="173"/>
      <c r="I12" s="176"/>
      <c r="J12" s="173"/>
      <c r="K12" s="176"/>
      <c r="L12" s="177"/>
    </row>
    <row r="13" spans="2:12">
      <c r="B13" s="167"/>
      <c r="C13" s="166" t="s">
        <v>117</v>
      </c>
      <c r="E13" s="176"/>
      <c r="F13" s="177">
        <v>35225</v>
      </c>
      <c r="G13" s="177"/>
      <c r="H13" s="177">
        <v>29032</v>
      </c>
      <c r="I13" s="176"/>
      <c r="J13" s="173">
        <v>16552</v>
      </c>
      <c r="K13" s="177"/>
      <c r="L13" s="177">
        <v>12312</v>
      </c>
    </row>
    <row r="14" spans="2:12">
      <c r="B14" s="167"/>
      <c r="C14" s="166" t="s">
        <v>118</v>
      </c>
      <c r="E14" s="176"/>
      <c r="F14" s="177">
        <v>2714</v>
      </c>
      <c r="G14" s="177"/>
      <c r="H14" s="177">
        <v>9957</v>
      </c>
      <c r="I14" s="176"/>
      <c r="J14" s="173">
        <v>5293</v>
      </c>
      <c r="K14" s="177"/>
      <c r="L14" s="177">
        <v>9871</v>
      </c>
    </row>
    <row r="15" spans="2:12">
      <c r="B15" s="167"/>
      <c r="C15" s="166" t="s">
        <v>182</v>
      </c>
      <c r="E15" s="176"/>
      <c r="F15" s="173">
        <v>0</v>
      </c>
      <c r="G15" s="173"/>
      <c r="H15" s="173">
        <v>-4362</v>
      </c>
      <c r="I15" s="173"/>
      <c r="J15" s="173">
        <v>0</v>
      </c>
      <c r="K15" s="173"/>
      <c r="L15" s="173">
        <v>-4362</v>
      </c>
    </row>
    <row r="16" spans="2:12">
      <c r="B16" s="167"/>
      <c r="C16" s="166" t="s">
        <v>119</v>
      </c>
      <c r="E16" s="176"/>
      <c r="F16" s="173">
        <v>-5938</v>
      </c>
      <c r="G16" s="173"/>
      <c r="H16" s="173">
        <v>-1804</v>
      </c>
      <c r="I16" s="173"/>
      <c r="J16" s="173">
        <v>-731</v>
      </c>
      <c r="K16" s="173"/>
      <c r="L16" s="173">
        <v>-1804</v>
      </c>
    </row>
    <row r="17" spans="2:12">
      <c r="B17" s="167"/>
      <c r="C17" s="166" t="s">
        <v>97</v>
      </c>
      <c r="E17" s="176"/>
      <c r="F17" s="173">
        <v>5337</v>
      </c>
      <c r="G17" s="173"/>
      <c r="H17" s="173">
        <v>0</v>
      </c>
      <c r="I17" s="173"/>
      <c r="J17" s="173">
        <v>993</v>
      </c>
      <c r="K17" s="173"/>
      <c r="L17" s="173">
        <v>0</v>
      </c>
    </row>
    <row r="18" spans="2:12">
      <c r="B18" s="167"/>
      <c r="C18" s="166" t="s">
        <v>228</v>
      </c>
      <c r="E18" s="176"/>
      <c r="F18" s="173">
        <v>69</v>
      </c>
      <c r="G18" s="173"/>
      <c r="H18" s="173">
        <v>0</v>
      </c>
      <c r="I18" s="173"/>
      <c r="J18" s="173">
        <v>69</v>
      </c>
      <c r="K18" s="173"/>
      <c r="L18" s="173">
        <v>0</v>
      </c>
    </row>
    <row r="19" spans="2:12">
      <c r="B19" s="167"/>
      <c r="C19" s="178" t="s">
        <v>120</v>
      </c>
      <c r="E19" s="179"/>
      <c r="F19" s="177">
        <v>515</v>
      </c>
      <c r="G19" s="177"/>
      <c r="H19" s="177">
        <v>406</v>
      </c>
      <c r="I19" s="179"/>
      <c r="J19" s="173">
        <v>224</v>
      </c>
      <c r="K19" s="177"/>
      <c r="L19" s="177">
        <v>241</v>
      </c>
    </row>
    <row r="20" spans="2:12">
      <c r="B20" s="167"/>
      <c r="C20" s="178" t="s">
        <v>121</v>
      </c>
      <c r="E20" s="179"/>
      <c r="F20" s="177">
        <v>-11285</v>
      </c>
      <c r="G20" s="177"/>
      <c r="H20" s="177">
        <v>17639</v>
      </c>
      <c r="I20" s="179"/>
      <c r="J20" s="173">
        <v>-8085</v>
      </c>
      <c r="K20" s="179"/>
      <c r="L20" s="177">
        <v>11124</v>
      </c>
    </row>
    <row r="21" spans="2:12">
      <c r="B21" s="167"/>
      <c r="C21" s="178" t="s">
        <v>208</v>
      </c>
      <c r="E21" s="179"/>
      <c r="F21" s="177">
        <v>-11</v>
      </c>
      <c r="G21" s="177"/>
      <c r="H21" s="118">
        <v>0</v>
      </c>
      <c r="I21" s="179"/>
      <c r="J21" s="173">
        <v>0</v>
      </c>
      <c r="K21" s="179"/>
      <c r="L21" s="118">
        <v>0</v>
      </c>
    </row>
    <row r="22" spans="2:12" ht="19.5" customHeight="1">
      <c r="B22" s="167"/>
      <c r="C22" s="178" t="s">
        <v>90</v>
      </c>
      <c r="E22" s="179"/>
      <c r="F22" s="177">
        <v>-12582</v>
      </c>
      <c r="G22" s="177"/>
      <c r="H22" s="177">
        <v>-113307</v>
      </c>
      <c r="I22" s="179"/>
      <c r="J22" s="173">
        <v>-7891</v>
      </c>
      <c r="K22" s="179"/>
      <c r="L22" s="177">
        <v>-108490</v>
      </c>
    </row>
    <row r="23" spans="2:12">
      <c r="B23" s="167"/>
      <c r="C23" s="178" t="s">
        <v>122</v>
      </c>
      <c r="E23" s="179"/>
      <c r="F23" s="173">
        <v>0</v>
      </c>
      <c r="G23" s="177"/>
      <c r="H23" s="124">
        <v>25</v>
      </c>
      <c r="I23" s="179"/>
      <c r="J23" s="173">
        <v>0</v>
      </c>
      <c r="K23" s="179"/>
      <c r="L23" s="124">
        <v>25</v>
      </c>
    </row>
    <row r="24" spans="2:12">
      <c r="B24" s="167"/>
      <c r="C24" s="178" t="s">
        <v>123</v>
      </c>
      <c r="E24" s="179"/>
      <c r="F24" s="173">
        <v>0</v>
      </c>
      <c r="G24" s="177"/>
      <c r="H24" s="173">
        <v>-6013</v>
      </c>
      <c r="I24" s="179"/>
      <c r="J24" s="173">
        <v>0</v>
      </c>
      <c r="K24" s="179"/>
      <c r="L24" s="173">
        <v>-6013</v>
      </c>
    </row>
    <row r="25" spans="2:12">
      <c r="B25" s="167"/>
      <c r="C25" s="178" t="s">
        <v>209</v>
      </c>
      <c r="E25" s="179"/>
      <c r="F25" s="173">
        <v>-82258</v>
      </c>
      <c r="G25" s="177"/>
      <c r="H25" s="173">
        <v>0</v>
      </c>
      <c r="I25" s="179"/>
      <c r="J25" s="173">
        <v>-22258</v>
      </c>
      <c r="K25" s="179"/>
      <c r="L25" s="173">
        <v>0</v>
      </c>
    </row>
    <row r="26" spans="2:12">
      <c r="B26" s="167"/>
      <c r="C26" s="178" t="s">
        <v>124</v>
      </c>
      <c r="D26" s="178"/>
      <c r="E26" s="178"/>
      <c r="F26" s="173">
        <v>90</v>
      </c>
      <c r="G26" s="173"/>
      <c r="H26" s="173">
        <v>705</v>
      </c>
      <c r="I26" s="173"/>
      <c r="J26" s="173">
        <v>90</v>
      </c>
      <c r="K26" s="173"/>
      <c r="L26" s="173">
        <v>705</v>
      </c>
    </row>
    <row r="27" spans="2:12" hidden="1">
      <c r="B27" s="167"/>
      <c r="C27" s="178" t="s">
        <v>125</v>
      </c>
      <c r="D27" s="178"/>
      <c r="E27" s="178"/>
      <c r="F27" s="173"/>
      <c r="G27" s="173"/>
      <c r="H27" s="173"/>
      <c r="I27" s="173"/>
      <c r="J27" s="173"/>
      <c r="K27" s="173"/>
      <c r="L27" s="173"/>
    </row>
    <row r="28" spans="2:12">
      <c r="B28" s="167"/>
      <c r="C28" s="178" t="s">
        <v>126</v>
      </c>
      <c r="D28" s="178"/>
      <c r="E28" s="178"/>
      <c r="F28" s="173">
        <v>-19108</v>
      </c>
      <c r="G28" s="173"/>
      <c r="H28" s="173">
        <v>-27456</v>
      </c>
      <c r="I28" s="173"/>
      <c r="J28" s="173">
        <v>0</v>
      </c>
      <c r="K28" s="173"/>
      <c r="L28" s="173">
        <v>0</v>
      </c>
    </row>
    <row r="29" spans="2:12">
      <c r="B29" s="167"/>
      <c r="C29" s="178" t="s">
        <v>192</v>
      </c>
      <c r="D29" s="178"/>
      <c r="E29" s="178"/>
      <c r="F29" s="173">
        <v>0</v>
      </c>
      <c r="G29" s="173"/>
      <c r="H29" s="173">
        <v>0</v>
      </c>
      <c r="I29" s="173"/>
      <c r="J29" s="173">
        <v>-973</v>
      </c>
      <c r="K29" s="173"/>
      <c r="L29" s="173">
        <v>0</v>
      </c>
    </row>
    <row r="30" spans="2:12">
      <c r="B30" s="167"/>
      <c r="C30" s="178" t="s">
        <v>127</v>
      </c>
      <c r="E30" s="179"/>
      <c r="F30" s="173">
        <v>-2873</v>
      </c>
      <c r="G30" s="173"/>
      <c r="H30" s="173">
        <v>-1193</v>
      </c>
      <c r="I30" s="173"/>
      <c r="J30" s="173">
        <v>-19907</v>
      </c>
      <c r="K30" s="173"/>
      <c r="L30" s="173">
        <v>-7827</v>
      </c>
    </row>
    <row r="31" spans="2:12">
      <c r="B31" s="167"/>
      <c r="C31" s="178" t="s">
        <v>128</v>
      </c>
      <c r="D31" s="178"/>
      <c r="E31" s="178"/>
      <c r="F31" s="173">
        <v>5713</v>
      </c>
      <c r="G31" s="173"/>
      <c r="H31" s="173">
        <v>8551</v>
      </c>
      <c r="I31" s="173"/>
      <c r="J31" s="173">
        <v>3482</v>
      </c>
      <c r="K31" s="173"/>
      <c r="L31" s="173">
        <v>6423</v>
      </c>
    </row>
    <row r="32" spans="2:12">
      <c r="B32" s="167"/>
      <c r="C32" s="178" t="s">
        <v>129</v>
      </c>
      <c r="D32" s="178"/>
      <c r="E32" s="178"/>
      <c r="F32" s="180">
        <v>486</v>
      </c>
      <c r="G32" s="173"/>
      <c r="H32" s="180">
        <v>2082</v>
      </c>
      <c r="I32" s="173"/>
      <c r="J32" s="180">
        <v>0</v>
      </c>
      <c r="K32" s="173"/>
      <c r="L32" s="180">
        <v>0</v>
      </c>
    </row>
    <row r="33" spans="2:12">
      <c r="B33" s="175" t="s">
        <v>130</v>
      </c>
      <c r="C33" s="175"/>
      <c r="D33" s="175"/>
      <c r="E33" s="176"/>
      <c r="F33" s="173"/>
      <c r="G33" s="173"/>
      <c r="H33" s="173"/>
      <c r="I33" s="176"/>
      <c r="J33" s="173"/>
      <c r="K33" s="176"/>
      <c r="L33" s="177"/>
    </row>
    <row r="34" spans="2:12">
      <c r="B34" s="167"/>
      <c r="C34" s="175" t="s">
        <v>131</v>
      </c>
      <c r="E34" s="176"/>
      <c r="F34" s="173">
        <f>SUM(F11:F32)</f>
        <v>-16270</v>
      </c>
      <c r="G34" s="173"/>
      <c r="H34" s="173">
        <f>SUM(H11:H32)</f>
        <v>30400</v>
      </c>
      <c r="I34" s="176"/>
      <c r="J34" s="173">
        <f>SUM(J11:J32)</f>
        <v>-35174</v>
      </c>
      <c r="K34" s="176"/>
      <c r="L34" s="173">
        <f>SUM(L11:L32)</f>
        <v>-5094</v>
      </c>
    </row>
    <row r="35" spans="2:12">
      <c r="B35" s="175"/>
      <c r="C35" s="175"/>
      <c r="E35" s="176"/>
      <c r="F35" s="173"/>
      <c r="G35" s="173"/>
      <c r="H35" s="173"/>
      <c r="I35" s="176"/>
      <c r="J35" s="173"/>
      <c r="K35" s="176"/>
      <c r="L35" s="116"/>
    </row>
    <row r="36" spans="2:12">
      <c r="B36" s="147" t="s">
        <v>227</v>
      </c>
    </row>
    <row r="45" spans="2:12" ht="20.5">
      <c r="B45" s="174"/>
      <c r="C45" s="167"/>
      <c r="E45" s="118"/>
      <c r="F45" s="185"/>
      <c r="G45" s="185"/>
      <c r="H45" s="185"/>
      <c r="I45" s="118"/>
      <c r="J45" s="185"/>
      <c r="K45" s="119"/>
      <c r="L45" s="185"/>
    </row>
    <row r="46" spans="2:12" ht="20.5">
      <c r="B46" s="168"/>
      <c r="C46" s="189"/>
      <c r="D46" s="190"/>
      <c r="E46" s="191"/>
      <c r="F46" s="192"/>
      <c r="G46" s="192"/>
      <c r="H46" s="192"/>
      <c r="I46" s="191"/>
      <c r="J46" s="192"/>
      <c r="K46" s="193"/>
      <c r="L46" s="192"/>
    </row>
    <row r="47" spans="2:12" ht="20.5">
      <c r="B47" s="189"/>
      <c r="C47" s="189"/>
      <c r="D47" s="190"/>
      <c r="E47" s="191"/>
      <c r="F47" s="192"/>
      <c r="G47" s="192"/>
      <c r="H47" s="192"/>
      <c r="I47" s="191"/>
      <c r="J47" s="192"/>
      <c r="K47" s="193"/>
      <c r="L47" s="192"/>
    </row>
    <row r="48" spans="2:12" ht="20.5">
      <c r="B48" s="189"/>
      <c r="C48" s="122" t="s">
        <v>177</v>
      </c>
      <c r="D48" s="190"/>
      <c r="E48" s="191"/>
      <c r="F48" s="192"/>
      <c r="G48" s="192"/>
      <c r="H48" s="192"/>
      <c r="I48" s="168"/>
      <c r="J48" s="122" t="s">
        <v>178</v>
      </c>
      <c r="K48" s="193"/>
      <c r="L48" s="192"/>
    </row>
    <row r="49" spans="2:12" ht="20.5">
      <c r="B49" s="189"/>
      <c r="C49" s="122" t="s">
        <v>176</v>
      </c>
      <c r="D49" s="190"/>
      <c r="E49" s="191"/>
      <c r="F49" s="192"/>
      <c r="G49" s="192"/>
      <c r="H49" s="192"/>
      <c r="I49" s="168"/>
      <c r="J49" s="122" t="s">
        <v>179</v>
      </c>
      <c r="K49" s="193"/>
      <c r="L49" s="192"/>
    </row>
    <row r="50" spans="2:12" ht="20.5">
      <c r="B50" s="189"/>
      <c r="C50" s="122"/>
      <c r="D50" s="190"/>
      <c r="E50" s="191"/>
      <c r="F50" s="192"/>
      <c r="G50" s="192"/>
      <c r="H50" s="192"/>
      <c r="I50" s="168"/>
      <c r="J50" s="122"/>
      <c r="K50" s="193"/>
      <c r="L50" s="192"/>
    </row>
    <row r="51" spans="2:12" ht="20.5">
      <c r="B51" s="231" t="s">
        <v>200</v>
      </c>
      <c r="C51" s="232"/>
      <c r="D51" s="232"/>
      <c r="E51" s="232"/>
      <c r="F51" s="232"/>
      <c r="G51" s="232"/>
      <c r="H51" s="232"/>
      <c r="I51" s="232"/>
      <c r="J51" s="232"/>
      <c r="K51" s="232"/>
      <c r="L51" s="232"/>
    </row>
    <row r="52" spans="2:12" ht="20.5">
      <c r="B52" s="169"/>
      <c r="C52" s="169"/>
      <c r="D52" s="169"/>
      <c r="E52" s="169"/>
      <c r="F52" s="169"/>
      <c r="G52" s="169"/>
      <c r="H52" s="169"/>
      <c r="I52" s="169"/>
      <c r="J52" s="233"/>
      <c r="K52" s="233"/>
      <c r="L52" s="233"/>
    </row>
    <row r="53" spans="2:12" ht="20.5">
      <c r="B53" s="232" t="s">
        <v>0</v>
      </c>
      <c r="C53" s="232"/>
      <c r="D53" s="232"/>
      <c r="E53" s="232"/>
      <c r="F53" s="232"/>
      <c r="G53" s="232"/>
      <c r="H53" s="232"/>
      <c r="I53" s="232"/>
      <c r="J53" s="232"/>
      <c r="K53" s="232"/>
      <c r="L53" s="232"/>
    </row>
    <row r="54" spans="2:12" ht="20.5">
      <c r="B54" s="234" t="s">
        <v>115</v>
      </c>
      <c r="C54" s="234"/>
      <c r="D54" s="234"/>
      <c r="E54" s="234"/>
      <c r="F54" s="234"/>
      <c r="G54" s="234"/>
      <c r="H54" s="234"/>
      <c r="I54" s="234"/>
      <c r="J54" s="234"/>
      <c r="K54" s="234"/>
      <c r="L54" s="234"/>
    </row>
    <row r="55" spans="2:12" ht="20.5">
      <c r="B55" s="232" t="s">
        <v>224</v>
      </c>
      <c r="C55" s="232"/>
      <c r="D55" s="232"/>
      <c r="E55" s="232"/>
      <c r="F55" s="232"/>
      <c r="G55" s="232"/>
      <c r="H55" s="232"/>
      <c r="I55" s="232"/>
      <c r="J55" s="232"/>
      <c r="K55" s="232"/>
      <c r="L55" s="232"/>
    </row>
    <row r="56" spans="2:12" ht="11.25" customHeight="1"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2:12" ht="20.5">
      <c r="B57" s="170"/>
      <c r="C57" s="170"/>
      <c r="F57" s="227" t="s">
        <v>2</v>
      </c>
      <c r="G57" s="227"/>
      <c r="H57" s="227"/>
      <c r="I57" s="227"/>
      <c r="J57" s="227"/>
      <c r="K57" s="227"/>
      <c r="L57" s="227"/>
    </row>
    <row r="58" spans="2:12" ht="20.5">
      <c r="B58" s="170"/>
      <c r="C58" s="170"/>
      <c r="F58" s="228" t="s">
        <v>3</v>
      </c>
      <c r="G58" s="228"/>
      <c r="H58" s="228"/>
      <c r="J58" s="227" t="s">
        <v>4</v>
      </c>
      <c r="K58" s="227"/>
      <c r="L58" s="227"/>
    </row>
    <row r="59" spans="2:12" ht="20.5">
      <c r="B59" s="170"/>
      <c r="C59" s="170"/>
      <c r="F59" s="219" t="s">
        <v>246</v>
      </c>
      <c r="G59" s="219"/>
      <c r="H59" s="219"/>
      <c r="I59" s="219"/>
      <c r="J59" s="219"/>
      <c r="K59" s="219"/>
      <c r="L59" s="219"/>
    </row>
    <row r="60" spans="2:12" ht="20.5">
      <c r="B60" s="170"/>
      <c r="C60" s="170"/>
      <c r="D60" s="171" t="s">
        <v>5</v>
      </c>
      <c r="F60" s="206" t="s">
        <v>220</v>
      </c>
      <c r="G60" s="6"/>
      <c r="H60" s="206" t="s">
        <v>6</v>
      </c>
      <c r="I60" s="3"/>
      <c r="J60" s="206" t="s">
        <v>220</v>
      </c>
      <c r="K60" s="6"/>
      <c r="L60" s="206" t="s">
        <v>6</v>
      </c>
    </row>
    <row r="61" spans="2:12" ht="20.5">
      <c r="B61" s="174" t="s">
        <v>247</v>
      </c>
      <c r="C61" s="170"/>
      <c r="D61" s="172"/>
      <c r="F61" s="207"/>
      <c r="G61" s="6"/>
      <c r="H61" s="207"/>
      <c r="I61" s="3"/>
      <c r="J61" s="207"/>
      <c r="K61" s="6"/>
      <c r="L61" s="207"/>
    </row>
    <row r="62" spans="2:12">
      <c r="B62" s="175" t="s">
        <v>132</v>
      </c>
      <c r="C62" s="175"/>
      <c r="E62" s="176"/>
      <c r="F62" s="173"/>
      <c r="G62" s="173"/>
      <c r="H62" s="173"/>
      <c r="I62" s="176"/>
      <c r="J62" s="173"/>
      <c r="K62" s="176"/>
      <c r="L62" s="116"/>
    </row>
    <row r="63" spans="2:12">
      <c r="B63" s="167"/>
      <c r="C63" s="166" t="s">
        <v>133</v>
      </c>
      <c r="E63" s="181"/>
      <c r="F63" s="177">
        <v>20583</v>
      </c>
      <c r="G63" s="173"/>
      <c r="H63" s="197">
        <v>64287</v>
      </c>
      <c r="I63" s="181"/>
      <c r="J63" s="177">
        <v>8958</v>
      </c>
      <c r="K63" s="177"/>
      <c r="L63" s="177">
        <v>36720</v>
      </c>
    </row>
    <row r="64" spans="2:12">
      <c r="B64" s="167"/>
      <c r="C64" s="166" t="s">
        <v>134</v>
      </c>
      <c r="E64" s="181"/>
      <c r="F64" s="177">
        <v>-917</v>
      </c>
      <c r="G64" s="173"/>
      <c r="H64" s="197">
        <v>7561</v>
      </c>
      <c r="I64" s="181"/>
      <c r="J64" s="177">
        <v>870</v>
      </c>
      <c r="K64" s="177"/>
      <c r="L64" s="177">
        <v>-2284</v>
      </c>
    </row>
    <row r="65" spans="2:12">
      <c r="B65" s="167"/>
      <c r="C65" s="166" t="s">
        <v>135</v>
      </c>
      <c r="E65" s="181"/>
      <c r="F65" s="177">
        <f>-137</f>
        <v>-137</v>
      </c>
      <c r="G65" s="173"/>
      <c r="H65" s="197">
        <v>-743</v>
      </c>
      <c r="I65" s="181"/>
      <c r="J65" s="177">
        <v>-537</v>
      </c>
      <c r="K65" s="177"/>
      <c r="L65" s="177">
        <v>7955</v>
      </c>
    </row>
    <row r="66" spans="2:12">
      <c r="B66" s="167" t="s">
        <v>193</v>
      </c>
      <c r="E66" s="181"/>
      <c r="F66" s="177"/>
      <c r="G66" s="173"/>
      <c r="H66" s="197"/>
      <c r="I66" s="181"/>
      <c r="J66" s="177"/>
      <c r="K66" s="177"/>
      <c r="L66" s="177"/>
    </row>
    <row r="67" spans="2:12">
      <c r="B67" s="167"/>
      <c r="C67" s="166" t="s">
        <v>136</v>
      </c>
      <c r="E67" s="181"/>
      <c r="F67" s="177">
        <v>4820</v>
      </c>
      <c r="G67" s="173"/>
      <c r="H67" s="197">
        <v>-81718</v>
      </c>
      <c r="I67" s="181"/>
      <c r="J67" s="177">
        <v>3648</v>
      </c>
      <c r="K67" s="177"/>
      <c r="L67" s="177">
        <v>-28877</v>
      </c>
    </row>
    <row r="68" spans="2:12">
      <c r="B68" s="167"/>
      <c r="C68" s="167" t="s">
        <v>137</v>
      </c>
      <c r="E68" s="181"/>
      <c r="F68" s="173">
        <v>-132</v>
      </c>
      <c r="G68" s="177"/>
      <c r="H68" s="208">
        <v>654</v>
      </c>
      <c r="I68" s="181"/>
      <c r="J68" s="173">
        <v>-726</v>
      </c>
      <c r="K68" s="177"/>
      <c r="L68" s="173">
        <v>791</v>
      </c>
    </row>
    <row r="69" spans="2:12" ht="20.5">
      <c r="B69" s="167"/>
      <c r="C69" s="167" t="s">
        <v>138</v>
      </c>
      <c r="D69" s="182"/>
      <c r="E69" s="183"/>
      <c r="F69" s="115">
        <f>39-2</f>
        <v>37</v>
      </c>
      <c r="G69" s="116"/>
      <c r="H69" s="209">
        <v>2882</v>
      </c>
      <c r="I69" s="181"/>
      <c r="J69" s="115">
        <v>291</v>
      </c>
      <c r="K69" s="119"/>
      <c r="L69" s="117">
        <f>-68+1</f>
        <v>-67</v>
      </c>
    </row>
    <row r="70" spans="2:12" ht="20.5">
      <c r="B70" s="184" t="s">
        <v>139</v>
      </c>
      <c r="C70" s="167"/>
      <c r="E70" s="118"/>
      <c r="F70" s="185">
        <f>SUM(F34:F69)</f>
        <v>7984</v>
      </c>
      <c r="G70" s="185"/>
      <c r="H70" s="185">
        <f>SUM(H34:H69)</f>
        <v>23323</v>
      </c>
      <c r="I70" s="118"/>
      <c r="J70" s="185">
        <f>SUM(J34:J69)</f>
        <v>-22670</v>
      </c>
      <c r="K70" s="119"/>
      <c r="L70" s="185">
        <f>SUM(L34:L69)</f>
        <v>9144</v>
      </c>
    </row>
    <row r="71" spans="2:12" ht="20.5">
      <c r="B71" s="184"/>
      <c r="C71" s="167"/>
      <c r="E71" s="118"/>
      <c r="F71" s="185"/>
      <c r="G71" s="185"/>
      <c r="H71" s="185"/>
      <c r="I71" s="118"/>
      <c r="J71" s="185"/>
      <c r="K71" s="119"/>
      <c r="L71" s="185"/>
    </row>
    <row r="72" spans="2:12" ht="20.5">
      <c r="B72" s="167"/>
      <c r="C72" s="186" t="s">
        <v>140</v>
      </c>
      <c r="E72" s="118"/>
      <c r="F72" s="124">
        <v>0</v>
      </c>
      <c r="G72" s="177"/>
      <c r="H72" s="173">
        <v>0</v>
      </c>
      <c r="I72" s="118"/>
      <c r="J72" s="124">
        <v>0</v>
      </c>
      <c r="K72" s="119"/>
      <c r="L72" s="173">
        <v>0</v>
      </c>
    </row>
    <row r="73" spans="2:12" ht="20.5">
      <c r="B73" s="167"/>
      <c r="C73" s="186" t="s">
        <v>141</v>
      </c>
      <c r="E73" s="118"/>
      <c r="F73" s="124">
        <v>0</v>
      </c>
      <c r="G73" s="177"/>
      <c r="H73" s="183">
        <v>-760</v>
      </c>
      <c r="I73" s="118"/>
      <c r="J73" s="124">
        <v>0</v>
      </c>
      <c r="K73" s="119"/>
      <c r="L73" s="183">
        <v>-763</v>
      </c>
    </row>
    <row r="74" spans="2:12" ht="20.5">
      <c r="B74" s="167"/>
      <c r="C74" s="167" t="s">
        <v>129</v>
      </c>
      <c r="E74" s="118"/>
      <c r="F74" s="116">
        <v>-472</v>
      </c>
      <c r="G74" s="116"/>
      <c r="H74" s="116">
        <v>1948</v>
      </c>
      <c r="I74" s="118"/>
      <c r="J74" s="124">
        <v>0</v>
      </c>
      <c r="K74" s="119"/>
      <c r="L74" s="183">
        <v>5337</v>
      </c>
    </row>
    <row r="75" spans="2:12" ht="20.5">
      <c r="B75" s="174" t="s">
        <v>142</v>
      </c>
      <c r="C75" s="167"/>
      <c r="E75" s="118"/>
      <c r="F75" s="187">
        <f>SUM(F70:F74)</f>
        <v>7512</v>
      </c>
      <c r="G75" s="188"/>
      <c r="H75" s="187">
        <f>SUM(H70:H74)</f>
        <v>24511</v>
      </c>
      <c r="I75" s="118"/>
      <c r="J75" s="187">
        <f>SUM(J70:J74)</f>
        <v>-22670</v>
      </c>
      <c r="K75" s="119"/>
      <c r="L75" s="187">
        <f>SUM(L70:L74)</f>
        <v>13718</v>
      </c>
    </row>
    <row r="76" spans="2:12" ht="20.5">
      <c r="B76" s="174"/>
      <c r="C76" s="167"/>
      <c r="E76" s="118"/>
      <c r="F76" s="188"/>
      <c r="G76" s="188"/>
      <c r="H76" s="188"/>
      <c r="I76" s="118"/>
      <c r="J76" s="188"/>
      <c r="K76" s="119"/>
      <c r="L76" s="188"/>
    </row>
    <row r="77" spans="2:12" ht="20.5">
      <c r="B77" s="174" t="s">
        <v>143</v>
      </c>
      <c r="C77" s="174"/>
      <c r="D77" s="194"/>
      <c r="E77" s="195"/>
      <c r="F77" s="195"/>
      <c r="G77" s="195"/>
      <c r="H77" s="195"/>
      <c r="I77" s="195"/>
      <c r="J77" s="195"/>
      <c r="K77" s="195"/>
      <c r="L77" s="195"/>
    </row>
    <row r="78" spans="2:12">
      <c r="B78" s="167"/>
      <c r="C78" s="167" t="s">
        <v>144</v>
      </c>
      <c r="D78" s="182"/>
      <c r="E78" s="183"/>
      <c r="F78" s="124">
        <v>991</v>
      </c>
      <c r="G78" s="116"/>
      <c r="H78" s="196">
        <v>160</v>
      </c>
      <c r="I78" s="183"/>
      <c r="J78" s="124">
        <v>18025</v>
      </c>
      <c r="K78" s="183"/>
      <c r="L78" s="124">
        <v>160</v>
      </c>
    </row>
    <row r="79" spans="2:12" hidden="1">
      <c r="B79" s="167"/>
      <c r="C79" s="167" t="s">
        <v>204</v>
      </c>
      <c r="D79" s="182"/>
      <c r="E79" s="183"/>
      <c r="F79" s="124"/>
      <c r="G79" s="116"/>
      <c r="H79" s="196"/>
      <c r="I79" s="183"/>
      <c r="J79" s="124"/>
      <c r="K79" s="183"/>
      <c r="L79" s="124"/>
    </row>
    <row r="80" spans="2:12">
      <c r="B80" s="167"/>
      <c r="C80" s="167" t="s">
        <v>145</v>
      </c>
      <c r="D80" s="182"/>
      <c r="E80" s="183"/>
      <c r="F80" s="124">
        <v>0</v>
      </c>
      <c r="G80" s="116"/>
      <c r="H80" s="196">
        <v>100195</v>
      </c>
      <c r="I80" s="183"/>
      <c r="J80" s="124">
        <v>0</v>
      </c>
      <c r="K80" s="183"/>
      <c r="L80" s="124">
        <v>100195</v>
      </c>
    </row>
    <row r="81" spans="2:12">
      <c r="B81" s="167"/>
      <c r="C81" s="167" t="s">
        <v>146</v>
      </c>
      <c r="D81" s="182"/>
      <c r="E81" s="183"/>
      <c r="F81" s="124">
        <v>0</v>
      </c>
      <c r="G81" s="116"/>
      <c r="H81" s="124">
        <v>15000</v>
      </c>
      <c r="I81" s="183"/>
      <c r="J81" s="124">
        <v>0</v>
      </c>
      <c r="K81" s="183"/>
      <c r="L81" s="124">
        <v>15000</v>
      </c>
    </row>
    <row r="82" spans="2:12">
      <c r="B82" s="167"/>
      <c r="C82" s="167" t="s">
        <v>229</v>
      </c>
      <c r="D82" s="182"/>
      <c r="E82" s="183"/>
      <c r="F82" s="124">
        <v>2300</v>
      </c>
      <c r="G82" s="116"/>
      <c r="H82" s="124">
        <v>0</v>
      </c>
      <c r="I82" s="183"/>
      <c r="J82" s="124">
        <v>2300</v>
      </c>
      <c r="K82" s="183"/>
      <c r="L82" s="124">
        <v>0</v>
      </c>
    </row>
    <row r="83" spans="2:12">
      <c r="B83" s="167"/>
      <c r="C83" s="167" t="s">
        <v>147</v>
      </c>
      <c r="D83" s="182"/>
      <c r="E83" s="183"/>
      <c r="F83" s="124">
        <v>72</v>
      </c>
      <c r="G83" s="116"/>
      <c r="H83" s="116">
        <v>46847</v>
      </c>
      <c r="I83" s="183"/>
      <c r="J83" s="124">
        <v>205</v>
      </c>
      <c r="K83" s="183"/>
      <c r="L83" s="124">
        <v>47133</v>
      </c>
    </row>
    <row r="84" spans="2:12" hidden="1">
      <c r="B84" s="167"/>
      <c r="C84" s="167" t="s">
        <v>148</v>
      </c>
      <c r="D84" s="182"/>
      <c r="E84" s="183"/>
      <c r="F84" s="124"/>
      <c r="G84" s="116"/>
      <c r="H84" s="124"/>
      <c r="I84" s="183"/>
      <c r="J84" s="124"/>
      <c r="K84" s="183"/>
      <c r="L84" s="124"/>
    </row>
    <row r="85" spans="2:12">
      <c r="B85" s="167"/>
      <c r="C85" s="167" t="s">
        <v>149</v>
      </c>
      <c r="D85" s="182"/>
      <c r="E85" s="183"/>
      <c r="F85" s="124">
        <v>0</v>
      </c>
      <c r="G85" s="116"/>
      <c r="H85" s="124">
        <v>0</v>
      </c>
      <c r="I85" s="183"/>
      <c r="J85" s="124">
        <v>-58300</v>
      </c>
      <c r="K85" s="183"/>
      <c r="L85" s="124">
        <v>-130000</v>
      </c>
    </row>
    <row r="86" spans="2:12">
      <c r="B86" s="167"/>
      <c r="C86" s="167" t="s">
        <v>150</v>
      </c>
      <c r="D86" s="182"/>
      <c r="E86" s="183"/>
      <c r="F86" s="124">
        <v>0</v>
      </c>
      <c r="G86" s="116"/>
      <c r="H86" s="124">
        <v>-180400</v>
      </c>
      <c r="I86" s="183"/>
      <c r="J86" s="124">
        <v>0</v>
      </c>
      <c r="K86" s="183"/>
      <c r="L86" s="124">
        <v>-60400</v>
      </c>
    </row>
    <row r="87" spans="2:12">
      <c r="B87" s="167"/>
      <c r="C87" s="120" t="s">
        <v>151</v>
      </c>
      <c r="D87" s="182"/>
      <c r="E87" s="183"/>
      <c r="F87" s="124">
        <v>0</v>
      </c>
      <c r="G87" s="116"/>
      <c r="H87" s="124">
        <v>0</v>
      </c>
      <c r="I87" s="183"/>
      <c r="J87" s="124">
        <v>-336006</v>
      </c>
      <c r="K87" s="183"/>
      <c r="L87" s="124">
        <v>-35696</v>
      </c>
    </row>
    <row r="88" spans="2:12">
      <c r="B88" s="167"/>
      <c r="C88" s="120" t="s">
        <v>210</v>
      </c>
      <c r="D88" s="182"/>
      <c r="E88" s="183"/>
      <c r="F88" s="124">
        <v>0</v>
      </c>
      <c r="G88" s="116"/>
      <c r="H88" s="124">
        <v>0</v>
      </c>
      <c r="I88" s="183"/>
      <c r="J88" s="124">
        <v>304821</v>
      </c>
      <c r="K88" s="183"/>
      <c r="L88" s="124">
        <v>0</v>
      </c>
    </row>
    <row r="89" spans="2:12" hidden="1">
      <c r="B89" s="167"/>
      <c r="C89" s="167" t="s">
        <v>186</v>
      </c>
      <c r="D89" s="182"/>
      <c r="E89" s="183"/>
      <c r="F89" s="124"/>
      <c r="G89" s="116"/>
      <c r="H89" s="124"/>
      <c r="I89" s="183"/>
      <c r="J89" s="124"/>
      <c r="K89" s="183"/>
      <c r="L89" s="124"/>
    </row>
    <row r="90" spans="2:12">
      <c r="B90" s="167"/>
      <c r="C90" s="167" t="s">
        <v>152</v>
      </c>
      <c r="D90" s="182"/>
      <c r="E90" s="183"/>
      <c r="F90" s="124">
        <v>0</v>
      </c>
      <c r="G90" s="116"/>
      <c r="H90" s="124">
        <v>-58178</v>
      </c>
      <c r="I90" s="183"/>
      <c r="J90" s="124">
        <v>0</v>
      </c>
      <c r="K90" s="183"/>
      <c r="L90" s="124">
        <v>-22164</v>
      </c>
    </row>
    <row r="91" spans="2:12">
      <c r="B91" s="167"/>
      <c r="C91" s="167" t="s">
        <v>230</v>
      </c>
      <c r="D91" s="182"/>
      <c r="E91" s="183"/>
      <c r="F91" s="124">
        <v>-22000</v>
      </c>
      <c r="G91" s="116"/>
      <c r="H91" s="124">
        <v>0</v>
      </c>
      <c r="I91" s="183"/>
      <c r="J91" s="124">
        <v>-22000</v>
      </c>
      <c r="K91" s="183"/>
      <c r="L91" s="124">
        <v>0</v>
      </c>
    </row>
    <row r="92" spans="2:12">
      <c r="B92" s="167"/>
      <c r="C92" s="120" t="s">
        <v>187</v>
      </c>
      <c r="D92" s="182"/>
      <c r="E92" s="183"/>
      <c r="F92" s="124">
        <v>-10451</v>
      </c>
      <c r="G92" s="116"/>
      <c r="H92" s="124">
        <v>0</v>
      </c>
      <c r="I92" s="183"/>
      <c r="J92" s="124">
        <v>0</v>
      </c>
      <c r="K92" s="183"/>
      <c r="L92" s="124">
        <v>0</v>
      </c>
    </row>
    <row r="93" spans="2:12">
      <c r="B93" s="167"/>
      <c r="C93" s="120" t="s">
        <v>217</v>
      </c>
      <c r="D93" s="182"/>
      <c r="E93" s="183"/>
      <c r="F93" s="124">
        <v>4542</v>
      </c>
      <c r="G93" s="116"/>
      <c r="H93" s="124">
        <v>0</v>
      </c>
      <c r="I93" s="183"/>
      <c r="J93" s="124">
        <v>0</v>
      </c>
      <c r="K93" s="183"/>
      <c r="L93" s="124">
        <v>0</v>
      </c>
    </row>
    <row r="94" spans="2:12">
      <c r="B94" s="167"/>
      <c r="C94" s="120" t="s">
        <v>231</v>
      </c>
      <c r="D94" s="182"/>
      <c r="E94" s="183"/>
      <c r="F94" s="124">
        <v>0</v>
      </c>
      <c r="G94" s="116"/>
      <c r="H94" s="124">
        <v>2438</v>
      </c>
      <c r="I94" s="183"/>
      <c r="J94" s="124">
        <v>0</v>
      </c>
      <c r="K94" s="183"/>
      <c r="L94" s="124">
        <v>0</v>
      </c>
    </row>
    <row r="95" spans="2:12">
      <c r="B95" s="167"/>
      <c r="C95" s="167" t="s">
        <v>153</v>
      </c>
      <c r="D95" s="182"/>
      <c r="E95" s="183"/>
      <c r="F95" s="124">
        <v>-741250</v>
      </c>
      <c r="G95" s="116"/>
      <c r="H95" s="124">
        <v>-342250</v>
      </c>
      <c r="I95" s="183"/>
      <c r="J95" s="124">
        <v>-741250</v>
      </c>
      <c r="K95" s="183"/>
      <c r="L95" s="124">
        <v>-342250</v>
      </c>
    </row>
    <row r="96" spans="2:12" hidden="1">
      <c r="B96" s="167"/>
      <c r="C96" s="166" t="s">
        <v>194</v>
      </c>
      <c r="D96" s="182"/>
      <c r="E96" s="183"/>
      <c r="F96" s="124"/>
      <c r="G96" s="116"/>
      <c r="H96" s="116"/>
      <c r="I96" s="183"/>
      <c r="J96" s="124"/>
      <c r="K96" s="183"/>
      <c r="L96" s="197"/>
    </row>
    <row r="97" spans="2:12" hidden="1">
      <c r="B97" s="167"/>
      <c r="C97" s="166" t="s">
        <v>195</v>
      </c>
      <c r="D97" s="182"/>
      <c r="E97" s="183"/>
      <c r="F97" s="124"/>
      <c r="G97" s="116"/>
      <c r="H97" s="116"/>
      <c r="I97" s="183"/>
      <c r="J97" s="124"/>
      <c r="K97" s="183"/>
      <c r="L97" s="197"/>
    </row>
    <row r="98" spans="2:12" ht="18.5"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</row>
    <row r="99" spans="2:12" ht="18.5" hidden="1"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</row>
    <row r="100" spans="2:12">
      <c r="B100" s="147" t="s">
        <v>227</v>
      </c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</row>
    <row r="101" spans="2:12" ht="18.5"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</row>
    <row r="102" spans="2:12" ht="18.5"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</row>
    <row r="103" spans="2:12">
      <c r="B103" s="168"/>
    </row>
    <row r="105" spans="2:12" ht="20.5">
      <c r="B105" s="189"/>
      <c r="C105" s="122" t="s">
        <v>177</v>
      </c>
      <c r="D105" s="190"/>
      <c r="E105" s="191"/>
      <c r="F105" s="192"/>
      <c r="G105" s="192"/>
      <c r="H105" s="192"/>
      <c r="I105" s="168"/>
      <c r="J105" s="122" t="s">
        <v>218</v>
      </c>
      <c r="K105" s="193"/>
      <c r="L105" s="192"/>
    </row>
    <row r="106" spans="2:12" ht="20.5">
      <c r="B106" s="189"/>
      <c r="C106" s="122" t="s">
        <v>176</v>
      </c>
      <c r="D106" s="190"/>
      <c r="E106" s="191"/>
      <c r="F106" s="192"/>
      <c r="G106" s="192"/>
      <c r="H106" s="192"/>
      <c r="I106" s="168"/>
      <c r="J106" s="122" t="s">
        <v>179</v>
      </c>
      <c r="K106" s="193"/>
      <c r="L106" s="192"/>
    </row>
    <row r="107" spans="2:12" ht="20.5">
      <c r="B107" s="189"/>
      <c r="C107" s="122"/>
      <c r="D107" s="190"/>
      <c r="E107" s="191"/>
      <c r="F107" s="192"/>
      <c r="G107" s="192"/>
      <c r="H107" s="192"/>
      <c r="I107" s="168"/>
      <c r="J107" s="122"/>
      <c r="K107" s="193"/>
      <c r="L107" s="192"/>
    </row>
    <row r="108" spans="2:12">
      <c r="B108" s="229" t="s">
        <v>201</v>
      </c>
      <c r="C108" s="230"/>
      <c r="D108" s="230"/>
      <c r="E108" s="230"/>
      <c r="F108" s="230"/>
      <c r="G108" s="230"/>
      <c r="H108" s="230"/>
      <c r="I108" s="230"/>
      <c r="J108" s="230"/>
      <c r="K108" s="230"/>
      <c r="L108" s="230"/>
    </row>
    <row r="109" spans="2:12" ht="20.5">
      <c r="B109" s="169"/>
      <c r="C109" s="169"/>
      <c r="D109" s="169"/>
      <c r="E109" s="169"/>
      <c r="F109" s="169"/>
      <c r="G109" s="169"/>
      <c r="H109" s="169"/>
      <c r="I109" s="169"/>
      <c r="J109" s="233"/>
      <c r="K109" s="233"/>
      <c r="L109" s="233"/>
    </row>
    <row r="110" spans="2:12" ht="20.5">
      <c r="B110" s="232" t="s">
        <v>0</v>
      </c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</row>
    <row r="111" spans="2:12" ht="20.5">
      <c r="B111" s="234" t="s">
        <v>115</v>
      </c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</row>
    <row r="112" spans="2:12" ht="20.5">
      <c r="B112" s="232" t="s">
        <v>224</v>
      </c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</row>
    <row r="113" spans="2:12" ht="20.5"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</row>
    <row r="114" spans="2:12" ht="20.5">
      <c r="B114" s="170"/>
      <c r="C114" s="170"/>
      <c r="F114" s="227" t="s">
        <v>2</v>
      </c>
      <c r="G114" s="227"/>
      <c r="H114" s="227"/>
      <c r="I114" s="227"/>
      <c r="J114" s="227"/>
      <c r="K114" s="227"/>
      <c r="L114" s="227"/>
    </row>
    <row r="115" spans="2:12" ht="20.5">
      <c r="B115" s="170"/>
      <c r="C115" s="170"/>
      <c r="F115" s="228" t="s">
        <v>3</v>
      </c>
      <c r="G115" s="228"/>
      <c r="H115" s="228"/>
      <c r="J115" s="227" t="s">
        <v>4</v>
      </c>
      <c r="K115" s="227"/>
      <c r="L115" s="227"/>
    </row>
    <row r="116" spans="2:12" ht="20.5">
      <c r="B116" s="170"/>
      <c r="C116" s="170"/>
      <c r="F116" s="219" t="s">
        <v>246</v>
      </c>
      <c r="G116" s="219"/>
      <c r="H116" s="219"/>
      <c r="I116" s="219"/>
      <c r="J116" s="219"/>
      <c r="K116" s="219"/>
      <c r="L116" s="219"/>
    </row>
    <row r="117" spans="2:12" ht="20.5">
      <c r="B117" s="170"/>
      <c r="C117" s="170"/>
      <c r="D117" s="171" t="s">
        <v>5</v>
      </c>
      <c r="F117" s="206" t="s">
        <v>220</v>
      </c>
      <c r="G117" s="6"/>
      <c r="H117" s="206" t="s">
        <v>6</v>
      </c>
      <c r="I117" s="3"/>
      <c r="J117" s="206" t="s">
        <v>220</v>
      </c>
      <c r="K117" s="6"/>
      <c r="L117" s="206" t="s">
        <v>6</v>
      </c>
    </row>
    <row r="118" spans="2:12" ht="20.5">
      <c r="B118" s="174" t="s">
        <v>248</v>
      </c>
      <c r="C118" s="174"/>
      <c r="E118" s="181"/>
      <c r="F118" s="118"/>
      <c r="G118" s="118"/>
      <c r="H118" s="118"/>
      <c r="I118" s="181"/>
      <c r="J118" s="118"/>
      <c r="K118" s="181"/>
      <c r="L118" s="118"/>
    </row>
    <row r="119" spans="2:12">
      <c r="B119" s="167"/>
      <c r="C119" s="166" t="s">
        <v>154</v>
      </c>
      <c r="D119" s="182"/>
      <c r="E119" s="183"/>
      <c r="F119" s="116">
        <v>-157763</v>
      </c>
      <c r="G119" s="116"/>
      <c r="H119" s="116">
        <v>-33029</v>
      </c>
      <c r="I119" s="183"/>
      <c r="J119" s="116">
        <v>-55830</v>
      </c>
      <c r="K119" s="183"/>
      <c r="L119" s="116">
        <v>-3238</v>
      </c>
    </row>
    <row r="120" spans="2:12">
      <c r="B120" s="167"/>
      <c r="C120" s="166" t="s">
        <v>211</v>
      </c>
      <c r="D120" s="182"/>
      <c r="E120" s="183"/>
      <c r="F120" s="116"/>
      <c r="G120" s="116"/>
      <c r="H120" s="116"/>
      <c r="I120" s="183"/>
      <c r="J120" s="116"/>
      <c r="K120" s="183"/>
      <c r="L120" s="116"/>
    </row>
    <row r="121" spans="2:12">
      <c r="B121" s="167"/>
      <c r="C121" s="166" t="s">
        <v>212</v>
      </c>
      <c r="D121" s="182"/>
      <c r="E121" s="183"/>
      <c r="F121" s="116">
        <v>-958</v>
      </c>
      <c r="G121" s="116"/>
      <c r="H121" s="118">
        <v>0</v>
      </c>
      <c r="I121" s="183"/>
      <c r="J121" s="116">
        <v>-958</v>
      </c>
      <c r="K121" s="183"/>
      <c r="L121" s="118">
        <v>0</v>
      </c>
    </row>
    <row r="122" spans="2:12">
      <c r="B122" s="167"/>
      <c r="C122" s="166" t="s">
        <v>184</v>
      </c>
      <c r="D122" s="182"/>
      <c r="E122" s="183"/>
      <c r="F122" s="116"/>
      <c r="G122" s="116"/>
      <c r="H122" s="116"/>
      <c r="I122" s="183"/>
      <c r="J122" s="116"/>
      <c r="K122" s="183"/>
      <c r="L122" s="116"/>
    </row>
    <row r="123" spans="2:12">
      <c r="B123" s="167"/>
      <c r="C123" s="167" t="s">
        <v>155</v>
      </c>
      <c r="D123" s="182"/>
      <c r="E123" s="183"/>
      <c r="F123" s="116">
        <v>41627</v>
      </c>
      <c r="G123" s="116"/>
      <c r="H123" s="116">
        <v>279787</v>
      </c>
      <c r="I123" s="183"/>
      <c r="J123" s="116">
        <v>19898</v>
      </c>
      <c r="K123" s="183"/>
      <c r="L123" s="116">
        <v>244607</v>
      </c>
    </row>
    <row r="124" spans="2:12">
      <c r="B124" s="167"/>
      <c r="C124" s="167" t="s">
        <v>213</v>
      </c>
      <c r="D124" s="182"/>
      <c r="E124" s="183"/>
      <c r="F124" s="118">
        <v>0</v>
      </c>
      <c r="G124" s="116"/>
      <c r="H124" s="118">
        <v>0</v>
      </c>
      <c r="I124" s="183"/>
      <c r="J124" s="118">
        <v>0</v>
      </c>
      <c r="K124" s="183"/>
      <c r="L124" s="118">
        <v>0</v>
      </c>
    </row>
    <row r="125" spans="2:12">
      <c r="B125" s="167"/>
      <c r="C125" s="166" t="s">
        <v>156</v>
      </c>
      <c r="D125" s="182"/>
      <c r="E125" s="183"/>
      <c r="F125" s="124">
        <v>-15550</v>
      </c>
      <c r="G125" s="116"/>
      <c r="H125" s="118">
        <v>0</v>
      </c>
      <c r="I125" s="183"/>
      <c r="J125" s="124">
        <v>-20</v>
      </c>
      <c r="K125" s="183"/>
      <c r="L125" s="118">
        <v>0</v>
      </c>
    </row>
    <row r="126" spans="2:12">
      <c r="B126" s="167"/>
      <c r="C126" s="166" t="s">
        <v>192</v>
      </c>
      <c r="D126" s="182"/>
      <c r="E126" s="183"/>
      <c r="F126" s="155">
        <v>973</v>
      </c>
      <c r="G126" s="116"/>
      <c r="H126" s="118">
        <v>0</v>
      </c>
      <c r="I126" s="183"/>
      <c r="J126" s="155">
        <v>973</v>
      </c>
      <c r="K126" s="183"/>
      <c r="L126" s="118">
        <v>0</v>
      </c>
    </row>
    <row r="127" spans="2:12" ht="20.5">
      <c r="B127" s="174" t="s">
        <v>157</v>
      </c>
      <c r="C127" s="167"/>
      <c r="D127" s="194"/>
      <c r="E127" s="183"/>
      <c r="F127" s="187">
        <f>SUM(F78:F126)</f>
        <v>-897467</v>
      </c>
      <c r="G127" s="188"/>
      <c r="H127" s="187">
        <f>SUM(H78:H126)</f>
        <v>-169430</v>
      </c>
      <c r="I127" s="183"/>
      <c r="J127" s="187">
        <f>SUM(J78:J126)</f>
        <v>-868142</v>
      </c>
      <c r="K127" s="185"/>
      <c r="L127" s="187">
        <f>SUM(L78:L126)</f>
        <v>-186653</v>
      </c>
    </row>
    <row r="128" spans="2:12" ht="20.5">
      <c r="B128" s="174"/>
      <c r="C128" s="167"/>
      <c r="D128" s="194"/>
      <c r="E128" s="183"/>
      <c r="F128" s="188"/>
      <c r="G128" s="188"/>
      <c r="H128" s="188"/>
      <c r="I128" s="183"/>
      <c r="J128" s="188"/>
      <c r="K128" s="185"/>
      <c r="L128" s="188"/>
    </row>
    <row r="129" spans="2:12" ht="20.5">
      <c r="B129" s="174" t="s">
        <v>158</v>
      </c>
      <c r="C129" s="174"/>
      <c r="E129" s="181"/>
      <c r="F129" s="118"/>
      <c r="G129" s="118"/>
      <c r="H129" s="118"/>
      <c r="I129" s="181"/>
      <c r="J129" s="118"/>
      <c r="K129" s="181"/>
      <c r="L129" s="118"/>
    </row>
    <row r="130" spans="2:12">
      <c r="B130" s="167"/>
      <c r="C130" s="166" t="s">
        <v>159</v>
      </c>
      <c r="E130" s="183"/>
      <c r="F130" s="116">
        <v>-5713</v>
      </c>
      <c r="G130" s="116"/>
      <c r="H130" s="116">
        <v>-8551</v>
      </c>
      <c r="I130" s="183"/>
      <c r="J130" s="116">
        <v>-3482</v>
      </c>
      <c r="K130" s="116"/>
      <c r="L130" s="116">
        <v>-6423</v>
      </c>
    </row>
    <row r="131" spans="2:12">
      <c r="B131" s="167"/>
      <c r="C131" s="166" t="s">
        <v>160</v>
      </c>
      <c r="E131" s="181"/>
      <c r="F131" s="116">
        <v>-42065</v>
      </c>
      <c r="G131" s="116"/>
      <c r="H131" s="116">
        <v>-198697</v>
      </c>
      <c r="I131" s="181"/>
      <c r="J131" s="116">
        <v>-14994</v>
      </c>
      <c r="K131" s="116"/>
      <c r="L131" s="116">
        <v>-189227</v>
      </c>
    </row>
    <row r="132" spans="2:12">
      <c r="B132" s="167"/>
      <c r="C132" s="166" t="s">
        <v>214</v>
      </c>
      <c r="E132" s="181"/>
      <c r="F132" s="116">
        <v>14700</v>
      </c>
      <c r="G132" s="116"/>
      <c r="H132" s="118">
        <v>0</v>
      </c>
      <c r="I132" s="181"/>
      <c r="J132" s="118">
        <v>0</v>
      </c>
      <c r="K132" s="116"/>
      <c r="L132" s="118">
        <v>0</v>
      </c>
    </row>
    <row r="133" spans="2:12">
      <c r="B133" s="167"/>
      <c r="C133" s="166" t="s">
        <v>161</v>
      </c>
      <c r="E133" s="181"/>
      <c r="F133" s="116">
        <v>909857</v>
      </c>
      <c r="G133" s="116"/>
      <c r="H133" s="116">
        <v>363830</v>
      </c>
      <c r="I133" s="116"/>
      <c r="J133" s="116">
        <v>909857</v>
      </c>
      <c r="K133" s="116"/>
      <c r="L133" s="116">
        <v>363830</v>
      </c>
    </row>
    <row r="134" spans="2:12">
      <c r="B134" s="167"/>
      <c r="C134" s="166" t="s">
        <v>162</v>
      </c>
      <c r="E134" s="181"/>
      <c r="F134" s="124">
        <v>0</v>
      </c>
      <c r="G134" s="116"/>
      <c r="H134" s="118">
        <v>0</v>
      </c>
      <c r="I134" s="181"/>
      <c r="J134" s="124">
        <v>0</v>
      </c>
      <c r="K134" s="116"/>
      <c r="L134" s="118">
        <v>0</v>
      </c>
    </row>
    <row r="135" spans="2:12">
      <c r="B135" s="167"/>
      <c r="C135" s="166" t="s">
        <v>163</v>
      </c>
      <c r="E135" s="181"/>
      <c r="F135" s="118">
        <v>0</v>
      </c>
      <c r="G135" s="116"/>
      <c r="H135" s="118">
        <v>-6161</v>
      </c>
      <c r="I135" s="181"/>
      <c r="J135" s="124">
        <v>0</v>
      </c>
      <c r="K135" s="116"/>
      <c r="L135" s="118">
        <v>0</v>
      </c>
    </row>
    <row r="136" spans="2:12" ht="20.5">
      <c r="B136" s="174" t="s">
        <v>164</v>
      </c>
      <c r="C136" s="174"/>
      <c r="E136" s="181"/>
      <c r="F136" s="187">
        <f>SUM(F130:F135)</f>
        <v>876779</v>
      </c>
      <c r="G136" s="188"/>
      <c r="H136" s="187">
        <f>SUM(H130:H135)</f>
        <v>150421</v>
      </c>
      <c r="I136" s="181"/>
      <c r="J136" s="187">
        <f>SUM(J130:J135)</f>
        <v>891381</v>
      </c>
      <c r="K136" s="198"/>
      <c r="L136" s="187">
        <f>SUM(L130:L135)</f>
        <v>168180</v>
      </c>
    </row>
    <row r="137" spans="2:12" ht="9.75" customHeight="1">
      <c r="B137" s="174"/>
      <c r="C137" s="174"/>
      <c r="E137" s="181"/>
      <c r="F137" s="118"/>
      <c r="G137" s="118"/>
      <c r="H137" s="118"/>
      <c r="I137" s="181"/>
      <c r="J137" s="118"/>
      <c r="K137" s="181"/>
      <c r="L137" s="118"/>
    </row>
    <row r="138" spans="2:12" ht="20.5">
      <c r="B138" s="174" t="s">
        <v>165</v>
      </c>
      <c r="C138" s="174"/>
      <c r="E138" s="173"/>
      <c r="F138" s="188">
        <f>F75+F127+F136</f>
        <v>-13176</v>
      </c>
      <c r="G138" s="188"/>
      <c r="H138" s="188">
        <f>H75+H127+H136</f>
        <v>5502</v>
      </c>
      <c r="I138" s="188"/>
      <c r="J138" s="188">
        <f>J75+J127+J136</f>
        <v>569</v>
      </c>
      <c r="K138" s="188"/>
      <c r="L138" s="188">
        <f>L75+L127+L136</f>
        <v>-4755</v>
      </c>
    </row>
    <row r="139" spans="2:12">
      <c r="B139" s="166" t="s">
        <v>181</v>
      </c>
      <c r="D139" s="194"/>
      <c r="E139" s="181"/>
      <c r="F139" s="116">
        <v>19705</v>
      </c>
      <c r="G139" s="116"/>
      <c r="H139" s="116">
        <v>6394</v>
      </c>
      <c r="I139" s="181"/>
      <c r="J139" s="116">
        <v>1574</v>
      </c>
      <c r="K139" s="181"/>
      <c r="L139" s="173">
        <v>6329</v>
      </c>
    </row>
    <row r="140" spans="2:12" ht="20.5">
      <c r="B140" s="166" t="s">
        <v>166</v>
      </c>
      <c r="C140" s="174"/>
      <c r="E140" s="173"/>
      <c r="F140" s="124">
        <v>0</v>
      </c>
      <c r="G140" s="188"/>
      <c r="H140" s="124">
        <v>7809</v>
      </c>
      <c r="I140" s="173"/>
      <c r="J140" s="124">
        <v>0</v>
      </c>
      <c r="K140" s="124"/>
      <c r="L140" s="124">
        <v>0</v>
      </c>
    </row>
    <row r="141" spans="2:12">
      <c r="B141" s="166" t="s">
        <v>167</v>
      </c>
      <c r="D141" s="194"/>
      <c r="E141" s="181"/>
      <c r="F141" s="124">
        <v>12</v>
      </c>
      <c r="G141" s="116"/>
      <c r="H141" s="124">
        <v>0</v>
      </c>
      <c r="I141" s="181"/>
      <c r="J141" s="124">
        <v>12</v>
      </c>
      <c r="K141" s="181"/>
      <c r="L141" s="124">
        <v>0</v>
      </c>
    </row>
    <row r="142" spans="2:12" ht="21" thickBot="1">
      <c r="B142" s="174" t="s">
        <v>168</v>
      </c>
      <c r="C142" s="174"/>
      <c r="D142" s="194"/>
      <c r="E142" s="181"/>
      <c r="F142" s="199">
        <f>SUM(F138:F141)</f>
        <v>6541</v>
      </c>
      <c r="G142" s="188"/>
      <c r="H142" s="199">
        <f>SUM(H138:H141)</f>
        <v>19705</v>
      </c>
      <c r="I142" s="181"/>
      <c r="J142" s="199">
        <f>SUM(J138:J141)</f>
        <v>2155</v>
      </c>
      <c r="K142" s="198"/>
      <c r="L142" s="199">
        <f>SUM(L138:L141)</f>
        <v>1574</v>
      </c>
    </row>
    <row r="143" spans="2:12" ht="9" customHeight="1" thickTop="1"/>
    <row r="144" spans="2:12" ht="24" customHeight="1">
      <c r="B144" s="147" t="s">
        <v>227</v>
      </c>
    </row>
    <row r="145" spans="2:12" ht="24" customHeight="1">
      <c r="B145" s="147"/>
    </row>
    <row r="146" spans="2:12" ht="24" customHeight="1">
      <c r="B146" s="147"/>
    </row>
    <row r="147" spans="2:12" ht="24" customHeight="1">
      <c r="B147" s="147"/>
    </row>
    <row r="148" spans="2:12" ht="24" customHeight="1">
      <c r="B148" s="147"/>
    </row>
    <row r="149" spans="2:12" ht="24" customHeight="1">
      <c r="B149" s="147"/>
    </row>
    <row r="150" spans="2:12" ht="24" customHeight="1">
      <c r="B150" s="147"/>
    </row>
    <row r="151" spans="2:12" ht="24" customHeight="1">
      <c r="B151" s="147"/>
    </row>
    <row r="152" spans="2:12" ht="24" customHeight="1">
      <c r="B152" s="147"/>
    </row>
    <row r="153" spans="2:12" ht="24" customHeight="1">
      <c r="B153" s="147"/>
    </row>
    <row r="154" spans="2:12" ht="24" customHeight="1"/>
    <row r="155" spans="2:12" ht="20.5">
      <c r="B155" s="189"/>
      <c r="C155" s="122" t="s">
        <v>177</v>
      </c>
      <c r="D155" s="190"/>
      <c r="E155" s="191"/>
      <c r="F155" s="192"/>
      <c r="G155" s="192"/>
      <c r="H155" s="192"/>
      <c r="I155" s="168"/>
      <c r="J155" s="122" t="s">
        <v>218</v>
      </c>
      <c r="K155" s="193"/>
      <c r="L155" s="192"/>
    </row>
    <row r="156" spans="2:12" ht="20.5">
      <c r="B156" s="189"/>
      <c r="C156" s="122" t="s">
        <v>176</v>
      </c>
      <c r="D156" s="190"/>
      <c r="E156" s="191"/>
      <c r="F156" s="192"/>
      <c r="G156" s="192"/>
      <c r="H156" s="192"/>
      <c r="I156" s="168"/>
      <c r="J156" s="122" t="s">
        <v>179</v>
      </c>
      <c r="K156" s="193"/>
      <c r="L156" s="192"/>
    </row>
    <row r="157" spans="2:12">
      <c r="B157" s="229" t="s">
        <v>202</v>
      </c>
      <c r="C157" s="230"/>
      <c r="D157" s="230"/>
      <c r="E157" s="230"/>
      <c r="F157" s="230"/>
      <c r="G157" s="230"/>
      <c r="H157" s="230"/>
      <c r="I157" s="230"/>
      <c r="J157" s="230"/>
      <c r="K157" s="230"/>
      <c r="L157" s="230"/>
    </row>
    <row r="158" spans="2:12">
      <c r="B158" s="182"/>
      <c r="C158" s="182"/>
      <c r="D158" s="182"/>
      <c r="E158" s="182"/>
      <c r="F158" s="182"/>
      <c r="G158" s="182"/>
      <c r="H158" s="182"/>
      <c r="I158" s="182"/>
      <c r="J158" s="233"/>
      <c r="K158" s="233"/>
      <c r="L158" s="233"/>
    </row>
    <row r="159" spans="2:12" ht="20.5">
      <c r="B159" s="232" t="s">
        <v>0</v>
      </c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</row>
    <row r="160" spans="2:12" ht="20.5">
      <c r="B160" s="234" t="s">
        <v>115</v>
      </c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</row>
    <row r="161" spans="2:12" ht="20.5">
      <c r="B161" s="232" t="s">
        <v>224</v>
      </c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</row>
    <row r="162" spans="2:12" ht="11.25" customHeight="1">
      <c r="B162" s="169"/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</row>
    <row r="163" spans="2:12" ht="20.5">
      <c r="B163" s="170"/>
      <c r="C163" s="170"/>
      <c r="F163" s="227" t="s">
        <v>2</v>
      </c>
      <c r="G163" s="227"/>
      <c r="H163" s="227"/>
      <c r="I163" s="227"/>
      <c r="J163" s="227"/>
      <c r="K163" s="227"/>
      <c r="L163" s="227"/>
    </row>
    <row r="164" spans="2:12" ht="20.5">
      <c r="B164" s="170"/>
      <c r="C164" s="170"/>
      <c r="F164" s="228" t="s">
        <v>3</v>
      </c>
      <c r="G164" s="228"/>
      <c r="H164" s="228"/>
      <c r="J164" s="227" t="s">
        <v>4</v>
      </c>
      <c r="K164" s="227"/>
      <c r="L164" s="227"/>
    </row>
    <row r="165" spans="2:12" ht="20.5">
      <c r="B165" s="170"/>
      <c r="C165" s="170"/>
      <c r="F165" s="219" t="s">
        <v>246</v>
      </c>
      <c r="G165" s="219"/>
      <c r="H165" s="219"/>
      <c r="I165" s="219"/>
      <c r="J165" s="219"/>
      <c r="K165" s="219"/>
      <c r="L165" s="219"/>
    </row>
    <row r="166" spans="2:12" ht="20.5">
      <c r="B166" s="170"/>
      <c r="C166" s="170"/>
      <c r="D166" s="171" t="s">
        <v>5</v>
      </c>
      <c r="F166" s="206" t="s">
        <v>220</v>
      </c>
      <c r="G166" s="6"/>
      <c r="H166" s="206" t="s">
        <v>6</v>
      </c>
      <c r="I166" s="3"/>
      <c r="J166" s="206" t="s">
        <v>220</v>
      </c>
      <c r="K166" s="6"/>
      <c r="L166" s="206" t="s">
        <v>6</v>
      </c>
    </row>
    <row r="167" spans="2:12" ht="20.5">
      <c r="B167" s="174" t="s">
        <v>169</v>
      </c>
      <c r="C167" s="174"/>
      <c r="D167" s="168"/>
      <c r="E167" s="168"/>
      <c r="F167" s="168"/>
      <c r="G167" s="168"/>
      <c r="H167" s="168"/>
      <c r="I167" s="168"/>
      <c r="J167" s="168"/>
      <c r="K167" s="168"/>
      <c r="L167" s="176"/>
    </row>
    <row r="168" spans="2:12" hidden="1">
      <c r="B168" s="167" t="s">
        <v>170</v>
      </c>
      <c r="C168" s="167"/>
      <c r="D168" s="194"/>
      <c r="F168" s="124">
        <v>0</v>
      </c>
      <c r="G168" s="200"/>
      <c r="H168" s="181">
        <v>0</v>
      </c>
      <c r="J168" s="124">
        <v>0</v>
      </c>
      <c r="L168" s="181">
        <v>0</v>
      </c>
    </row>
    <row r="169" spans="2:12">
      <c r="B169" s="167" t="s">
        <v>171</v>
      </c>
      <c r="C169" s="167"/>
      <c r="F169" s="124">
        <v>0</v>
      </c>
      <c r="G169" s="201"/>
      <c r="H169" s="201">
        <v>-160465</v>
      </c>
      <c r="J169" s="124">
        <v>0</v>
      </c>
      <c r="L169" s="201">
        <v>-160465</v>
      </c>
    </row>
    <row r="170" spans="2:12">
      <c r="B170" s="167" t="s">
        <v>172</v>
      </c>
      <c r="C170" s="167"/>
      <c r="F170" s="124">
        <v>23949</v>
      </c>
      <c r="H170" s="201">
        <v>3116</v>
      </c>
      <c r="J170" s="124">
        <v>1847</v>
      </c>
      <c r="L170" s="201">
        <v>3116</v>
      </c>
    </row>
    <row r="171" spans="2:12">
      <c r="B171" s="167" t="s">
        <v>205</v>
      </c>
      <c r="C171" s="167"/>
      <c r="F171" s="124">
        <v>-23949</v>
      </c>
      <c r="H171" s="124">
        <v>0</v>
      </c>
      <c r="J171" s="124">
        <v>-1847</v>
      </c>
      <c r="L171" s="124">
        <v>0</v>
      </c>
    </row>
    <row r="172" spans="2:12">
      <c r="B172" s="167" t="s">
        <v>232</v>
      </c>
      <c r="C172" s="167"/>
      <c r="F172" s="124">
        <v>755</v>
      </c>
      <c r="H172" s="124">
        <v>0</v>
      </c>
      <c r="J172" s="124">
        <v>611</v>
      </c>
      <c r="L172" s="124">
        <v>0</v>
      </c>
    </row>
    <row r="173" spans="2:12">
      <c r="B173" s="167" t="s">
        <v>233</v>
      </c>
      <c r="C173" s="167"/>
      <c r="F173" s="124">
        <v>-755</v>
      </c>
      <c r="H173" s="124">
        <v>0</v>
      </c>
      <c r="J173" s="124">
        <v>-611</v>
      </c>
      <c r="L173" s="124">
        <v>0</v>
      </c>
    </row>
    <row r="174" spans="2:12" ht="22.5" customHeight="1">
      <c r="B174" s="167" t="s">
        <v>173</v>
      </c>
      <c r="C174" s="167"/>
      <c r="F174" s="124">
        <v>0</v>
      </c>
      <c r="H174" s="201">
        <v>75</v>
      </c>
      <c r="J174" s="124">
        <v>0</v>
      </c>
      <c r="L174" s="201">
        <v>75</v>
      </c>
    </row>
    <row r="175" spans="2:12" ht="22.5" customHeight="1">
      <c r="B175" s="167" t="s">
        <v>215</v>
      </c>
      <c r="C175" s="167"/>
      <c r="F175" s="124">
        <v>68500</v>
      </c>
      <c r="H175" s="124">
        <v>0</v>
      </c>
      <c r="J175" s="124">
        <v>68500</v>
      </c>
      <c r="L175" s="124">
        <v>0</v>
      </c>
    </row>
    <row r="176" spans="2:12" ht="22.5" customHeight="1">
      <c r="B176" s="167" t="s">
        <v>216</v>
      </c>
      <c r="C176" s="167"/>
      <c r="F176" s="124">
        <v>-79958</v>
      </c>
      <c r="H176" s="124">
        <v>0</v>
      </c>
      <c r="J176" s="124">
        <v>-79958</v>
      </c>
      <c r="L176" s="124">
        <v>0</v>
      </c>
    </row>
    <row r="177" spans="2:12" ht="22.5" customHeight="1">
      <c r="B177" s="167"/>
      <c r="C177" s="167"/>
      <c r="F177" s="124"/>
      <c r="H177" s="201"/>
      <c r="J177" s="124"/>
      <c r="L177" s="201"/>
    </row>
    <row r="178" spans="2:12" ht="23" customHeight="1">
      <c r="F178" s="202"/>
      <c r="J178" s="203"/>
    </row>
    <row r="179" spans="2:12" ht="22.5" customHeight="1">
      <c r="B179" s="147" t="s">
        <v>227</v>
      </c>
      <c r="F179" s="202"/>
      <c r="J179" s="203"/>
    </row>
    <row r="180" spans="2:12" ht="22.5" customHeight="1">
      <c r="F180" s="202"/>
      <c r="J180" s="203"/>
    </row>
    <row r="181" spans="2:12" ht="22.5" customHeight="1">
      <c r="F181" s="202"/>
      <c r="J181" s="203"/>
    </row>
    <row r="182" spans="2:12" ht="22.5" customHeight="1">
      <c r="F182" s="202"/>
      <c r="J182" s="203"/>
    </row>
    <row r="183" spans="2:12" ht="22.5" customHeight="1">
      <c r="F183" s="202"/>
      <c r="J183" s="203"/>
    </row>
    <row r="184" spans="2:12" ht="22.5" customHeight="1">
      <c r="F184" s="202"/>
      <c r="J184" s="203"/>
    </row>
    <row r="185" spans="2:12" ht="22.5" customHeight="1">
      <c r="C185" s="122"/>
      <c r="D185" s="190"/>
      <c r="E185" s="191"/>
      <c r="F185" s="192"/>
      <c r="G185" s="192"/>
      <c r="H185" s="192"/>
      <c r="I185" s="168"/>
      <c r="J185" s="122"/>
      <c r="K185" s="193"/>
      <c r="L185" s="192"/>
    </row>
    <row r="186" spans="2:12" ht="22.5" customHeight="1">
      <c r="C186" s="122"/>
      <c r="D186" s="190"/>
      <c r="E186" s="191"/>
      <c r="F186" s="192"/>
      <c r="G186" s="192"/>
      <c r="H186" s="192"/>
      <c r="I186" s="168"/>
      <c r="J186" s="122"/>
      <c r="K186" s="193"/>
      <c r="L186" s="192"/>
    </row>
    <row r="187" spans="2:12" ht="22.5" customHeight="1">
      <c r="F187" s="202"/>
      <c r="J187" s="203"/>
    </row>
    <row r="188" spans="2:12">
      <c r="B188" s="189"/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</row>
    <row r="189" spans="2:12">
      <c r="B189" s="189"/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</row>
    <row r="190" spans="2:12" ht="20.5">
      <c r="B190" s="189"/>
      <c r="C190" s="122"/>
      <c r="D190" s="190"/>
      <c r="E190" s="191"/>
      <c r="F190" s="192"/>
      <c r="G190" s="192"/>
      <c r="H190" s="192"/>
      <c r="I190" s="168"/>
      <c r="J190" s="122"/>
      <c r="K190" s="193"/>
      <c r="L190" s="192"/>
    </row>
    <row r="191" spans="2:12" ht="20.5">
      <c r="B191" s="189"/>
      <c r="C191" s="122"/>
      <c r="D191" s="190"/>
      <c r="E191" s="191"/>
      <c r="F191" s="192"/>
      <c r="G191" s="192"/>
      <c r="H191" s="192"/>
      <c r="I191" s="168"/>
      <c r="J191" s="122"/>
      <c r="K191" s="193"/>
      <c r="L191" s="192"/>
    </row>
    <row r="192" spans="2:12" ht="20.5">
      <c r="B192" s="189"/>
      <c r="C192" s="122"/>
      <c r="D192" s="190"/>
      <c r="E192" s="191"/>
      <c r="F192" s="192"/>
      <c r="G192" s="192"/>
      <c r="H192" s="192"/>
      <c r="I192" s="168"/>
      <c r="J192" s="122"/>
      <c r="K192" s="193"/>
      <c r="L192" s="192"/>
    </row>
    <row r="193" spans="2:12" ht="20.5">
      <c r="B193" s="189"/>
      <c r="C193" s="122"/>
      <c r="D193" s="190"/>
      <c r="E193" s="191"/>
      <c r="F193" s="192"/>
      <c r="G193" s="192"/>
      <c r="H193" s="192"/>
      <c r="I193" s="168"/>
      <c r="J193" s="122"/>
      <c r="K193" s="193"/>
      <c r="L193" s="192"/>
    </row>
    <row r="194" spans="2:12" ht="20.5">
      <c r="B194" s="189"/>
      <c r="C194" s="122"/>
      <c r="D194" s="190"/>
      <c r="E194" s="191"/>
      <c r="F194" s="192"/>
      <c r="G194" s="192"/>
      <c r="H194" s="192"/>
      <c r="I194" s="168"/>
      <c r="J194" s="122"/>
      <c r="K194" s="193"/>
      <c r="L194" s="192"/>
    </row>
    <row r="195" spans="2:12" ht="20.5">
      <c r="B195" s="189"/>
      <c r="C195" s="122"/>
      <c r="D195" s="190"/>
      <c r="E195" s="191"/>
      <c r="F195" s="192"/>
      <c r="G195" s="192"/>
      <c r="H195" s="192"/>
      <c r="I195" s="168"/>
      <c r="J195" s="122"/>
      <c r="K195" s="193"/>
      <c r="L195" s="192"/>
    </row>
    <row r="196" spans="2:12" ht="20.5">
      <c r="B196" s="189"/>
      <c r="C196" s="122"/>
      <c r="D196" s="190"/>
      <c r="E196" s="191"/>
      <c r="F196" s="192"/>
      <c r="G196" s="192"/>
      <c r="H196" s="192"/>
      <c r="I196" s="168"/>
      <c r="J196" s="122"/>
      <c r="K196" s="193"/>
      <c r="L196" s="192"/>
    </row>
    <row r="197" spans="2:12" ht="20.5">
      <c r="B197" s="189"/>
      <c r="C197" s="122"/>
      <c r="D197" s="190"/>
      <c r="E197" s="191"/>
      <c r="F197" s="192"/>
      <c r="G197" s="192"/>
      <c r="H197" s="192"/>
      <c r="I197" s="168"/>
      <c r="J197" s="122"/>
      <c r="K197" s="193"/>
      <c r="L197" s="192"/>
    </row>
    <row r="198" spans="2:12" ht="20.5">
      <c r="B198" s="189"/>
      <c r="C198" s="122"/>
      <c r="D198" s="190"/>
      <c r="E198" s="191"/>
      <c r="F198" s="192"/>
      <c r="G198" s="192"/>
      <c r="H198" s="192"/>
      <c r="I198" s="168"/>
      <c r="J198" s="122"/>
      <c r="K198" s="193"/>
      <c r="L198" s="192"/>
    </row>
    <row r="199" spans="2:12" ht="20.5">
      <c r="B199" s="189"/>
      <c r="C199" s="122"/>
      <c r="D199" s="190"/>
      <c r="E199" s="191"/>
      <c r="F199" s="192"/>
      <c r="G199" s="192"/>
      <c r="H199" s="192"/>
      <c r="I199" s="168"/>
      <c r="J199" s="122"/>
      <c r="K199" s="193"/>
      <c r="L199" s="192"/>
    </row>
    <row r="200" spans="2:12" ht="20.5">
      <c r="B200" s="189"/>
      <c r="C200" s="122"/>
      <c r="D200" s="190"/>
      <c r="E200" s="191"/>
      <c r="F200" s="192"/>
      <c r="G200" s="192"/>
      <c r="H200" s="192"/>
      <c r="I200" s="168"/>
      <c r="J200" s="122"/>
      <c r="K200" s="193"/>
      <c r="L200" s="192"/>
    </row>
    <row r="201" spans="2:12" ht="22.5" customHeight="1">
      <c r="C201" s="122" t="s">
        <v>177</v>
      </c>
      <c r="D201" s="190"/>
      <c r="E201" s="191"/>
      <c r="F201" s="192"/>
      <c r="G201" s="192"/>
      <c r="H201" s="192"/>
      <c r="I201" s="168"/>
      <c r="J201" s="122" t="s">
        <v>218</v>
      </c>
      <c r="K201" s="193"/>
      <c r="L201" s="192"/>
    </row>
    <row r="202" spans="2:12" ht="22.5" customHeight="1">
      <c r="C202" s="122" t="s">
        <v>176</v>
      </c>
      <c r="D202" s="190"/>
      <c r="E202" s="191"/>
      <c r="F202" s="192"/>
      <c r="G202" s="192"/>
      <c r="H202" s="192"/>
      <c r="I202" s="168"/>
      <c r="J202" s="122" t="s">
        <v>179</v>
      </c>
      <c r="K202" s="193"/>
      <c r="L202" s="192"/>
    </row>
    <row r="203" spans="2:12" ht="20.5">
      <c r="B203" s="189"/>
      <c r="C203" s="122"/>
      <c r="D203" s="190"/>
      <c r="E203" s="191"/>
      <c r="F203" s="192"/>
      <c r="G203" s="192"/>
      <c r="H203" s="192"/>
      <c r="I203" s="168"/>
      <c r="J203" s="122"/>
      <c r="K203" s="193"/>
      <c r="L203" s="192"/>
    </row>
    <row r="204" spans="2:12" ht="20.5">
      <c r="B204" s="189"/>
      <c r="C204" s="122"/>
      <c r="D204" s="190"/>
      <c r="E204" s="191"/>
      <c r="F204" s="192"/>
      <c r="G204" s="192"/>
      <c r="H204" s="192"/>
      <c r="I204" s="168"/>
      <c r="J204" s="122"/>
      <c r="K204" s="193"/>
      <c r="L204" s="192"/>
    </row>
    <row r="205" spans="2:12" ht="20.5">
      <c r="B205" s="189"/>
      <c r="C205" s="122"/>
      <c r="D205" s="190"/>
      <c r="E205" s="191"/>
      <c r="F205" s="192"/>
      <c r="G205" s="192"/>
      <c r="H205" s="192"/>
      <c r="I205" s="168"/>
      <c r="J205" s="122"/>
      <c r="K205" s="193"/>
      <c r="L205" s="192"/>
    </row>
    <row r="206" spans="2:12">
      <c r="B206" s="229" t="s">
        <v>249</v>
      </c>
      <c r="C206" s="230"/>
      <c r="D206" s="230"/>
      <c r="E206" s="230"/>
      <c r="F206" s="230"/>
      <c r="G206" s="230"/>
      <c r="H206" s="230"/>
      <c r="I206" s="230"/>
      <c r="J206" s="230"/>
      <c r="K206" s="230"/>
      <c r="L206" s="230"/>
    </row>
    <row r="208" spans="2:12">
      <c r="C208" s="204" t="s">
        <v>174</v>
      </c>
      <c r="D208" s="189" t="s">
        <v>175</v>
      </c>
      <c r="F208" s="202">
        <f>F142-F209</f>
        <v>0</v>
      </c>
      <c r="G208" s="202"/>
      <c r="H208" s="202">
        <f>H209-H142</f>
        <v>0</v>
      </c>
      <c r="I208" s="202">
        <f>I142-I209</f>
        <v>0</v>
      </c>
      <c r="J208" s="202">
        <f>J142-J209</f>
        <v>0</v>
      </c>
      <c r="L208" s="200">
        <f>L209-L142</f>
        <v>0</v>
      </c>
    </row>
    <row r="209" spans="2:12">
      <c r="F209" s="203">
        <f>+BS!F13</f>
        <v>6541</v>
      </c>
      <c r="G209" s="203"/>
      <c r="H209" s="203">
        <v>19705</v>
      </c>
      <c r="I209" s="203"/>
      <c r="J209" s="203">
        <f>+BS!K13</f>
        <v>2155</v>
      </c>
      <c r="L209" s="203">
        <v>1574</v>
      </c>
    </row>
    <row r="210" spans="2:12">
      <c r="B210" s="189"/>
      <c r="C210" s="167"/>
      <c r="F210" s="202"/>
      <c r="J210" s="203"/>
    </row>
    <row r="211" spans="2:12">
      <c r="B211" s="189"/>
      <c r="C211" s="167"/>
      <c r="F211" s="202"/>
      <c r="J211" s="203"/>
    </row>
    <row r="212" spans="2:12">
      <c r="B212" s="189"/>
      <c r="C212" s="167"/>
      <c r="F212" s="202"/>
      <c r="J212" s="203"/>
    </row>
    <row r="213" spans="2:12">
      <c r="B213" s="189"/>
      <c r="C213" s="167"/>
      <c r="F213" s="201"/>
      <c r="J213" s="203"/>
    </row>
    <row r="214" spans="2:12">
      <c r="B214" s="189"/>
      <c r="C214" s="167"/>
      <c r="F214" s="202"/>
      <c r="J214" s="203"/>
    </row>
    <row r="215" spans="2:12">
      <c r="B215" s="189"/>
      <c r="C215" s="167"/>
      <c r="F215" s="202"/>
      <c r="J215" s="203"/>
    </row>
    <row r="216" spans="2:12">
      <c r="B216" s="189"/>
      <c r="C216" s="167"/>
      <c r="F216" s="202"/>
      <c r="J216" s="203"/>
    </row>
    <row r="217" spans="2:12">
      <c r="B217" s="189"/>
      <c r="C217" s="167"/>
      <c r="F217" s="202"/>
      <c r="J217" s="203"/>
    </row>
    <row r="218" spans="2:12">
      <c r="B218" s="189"/>
      <c r="C218" s="167"/>
      <c r="F218" s="202"/>
      <c r="J218" s="203"/>
    </row>
    <row r="219" spans="2:12">
      <c r="B219" s="189"/>
      <c r="C219" s="167"/>
      <c r="F219" s="202"/>
      <c r="J219" s="203"/>
    </row>
    <row r="220" spans="2:12">
      <c r="B220" s="189"/>
      <c r="C220" s="167"/>
      <c r="F220" s="202"/>
      <c r="J220" s="203"/>
    </row>
    <row r="221" spans="2:12">
      <c r="B221" s="189"/>
      <c r="C221" s="205"/>
      <c r="F221" s="202"/>
      <c r="J221" s="203"/>
    </row>
    <row r="222" spans="2:12">
      <c r="B222" s="189"/>
      <c r="C222" s="167"/>
      <c r="F222" s="202"/>
      <c r="J222" s="203"/>
    </row>
    <row r="223" spans="2:12">
      <c r="B223" s="189"/>
      <c r="C223" s="167"/>
      <c r="F223" s="202"/>
      <c r="J223" s="203"/>
    </row>
    <row r="224" spans="2:12">
      <c r="B224" s="189"/>
      <c r="C224" s="167"/>
      <c r="F224" s="202"/>
      <c r="J224" s="203"/>
    </row>
    <row r="225" spans="2:12">
      <c r="B225" s="189"/>
      <c r="C225" s="167"/>
      <c r="F225" s="202"/>
      <c r="J225" s="203"/>
    </row>
    <row r="226" spans="2:12">
      <c r="B226" s="189"/>
      <c r="C226" s="167"/>
      <c r="F226" s="202"/>
      <c r="J226" s="203"/>
    </row>
    <row r="227" spans="2:12">
      <c r="B227" s="189"/>
      <c r="C227" s="167"/>
      <c r="F227" s="202"/>
      <c r="J227" s="203"/>
    </row>
    <row r="228" spans="2:12">
      <c r="B228" s="189"/>
      <c r="C228" s="167"/>
      <c r="F228" s="202"/>
      <c r="J228" s="203"/>
    </row>
    <row r="229" spans="2:12">
      <c r="B229" s="189"/>
      <c r="C229" s="167"/>
      <c r="F229" s="202"/>
      <c r="J229" s="203"/>
    </row>
    <row r="230" spans="2:12">
      <c r="B230" s="189"/>
      <c r="C230" s="167"/>
      <c r="F230" s="202"/>
      <c r="J230" s="203"/>
    </row>
    <row r="231" spans="2:12">
      <c r="B231" s="189"/>
      <c r="C231" s="167"/>
      <c r="F231" s="202"/>
      <c r="J231" s="203"/>
      <c r="L231" s="200"/>
    </row>
    <row r="232" spans="2:12">
      <c r="B232" s="189"/>
      <c r="C232" s="167"/>
      <c r="F232" s="202"/>
      <c r="J232" s="203"/>
    </row>
    <row r="233" spans="2:12">
      <c r="B233" s="189"/>
      <c r="C233" s="167"/>
      <c r="F233" s="202"/>
      <c r="J233" s="203"/>
    </row>
    <row r="234" spans="2:12">
      <c r="B234" s="189"/>
      <c r="C234" s="167"/>
      <c r="F234" s="202"/>
      <c r="J234" s="203"/>
    </row>
    <row r="235" spans="2:12">
      <c r="B235" s="189"/>
      <c r="C235" s="167"/>
      <c r="F235" s="202"/>
      <c r="J235" s="203"/>
    </row>
    <row r="236" spans="2:12">
      <c r="B236" s="189"/>
      <c r="C236" s="167"/>
      <c r="F236" s="202"/>
      <c r="J236" s="203"/>
    </row>
    <row r="237" spans="2:12">
      <c r="B237" s="189"/>
      <c r="C237" s="167"/>
      <c r="F237" s="202"/>
      <c r="J237" s="203"/>
    </row>
    <row r="238" spans="2:12">
      <c r="B238" s="189"/>
      <c r="C238" s="205"/>
      <c r="F238" s="202"/>
      <c r="J238" s="203"/>
    </row>
    <row r="239" spans="2:12">
      <c r="B239" s="189"/>
      <c r="C239" s="167"/>
      <c r="F239" s="202"/>
      <c r="J239" s="203"/>
    </row>
    <row r="240" spans="2:12">
      <c r="B240" s="189"/>
      <c r="C240" s="167"/>
      <c r="F240" s="202"/>
      <c r="J240" s="203"/>
    </row>
    <row r="241" spans="2:10">
      <c r="B241" s="189"/>
      <c r="C241" s="167"/>
      <c r="F241" s="202"/>
      <c r="J241" s="203"/>
    </row>
    <row r="242" spans="2:10">
      <c r="B242" s="189"/>
      <c r="C242" s="167"/>
      <c r="F242" s="202"/>
      <c r="J242" s="203"/>
    </row>
    <row r="244" spans="2:10">
      <c r="F244" s="200"/>
    </row>
    <row r="246" spans="2:10">
      <c r="F246" s="202"/>
    </row>
  </sheetData>
  <mergeCells count="36">
    <mergeCell ref="F116:L116"/>
    <mergeCell ref="B108:L108"/>
    <mergeCell ref="B110:L110"/>
    <mergeCell ref="B111:L111"/>
    <mergeCell ref="B112:L112"/>
    <mergeCell ref="F114:L114"/>
    <mergeCell ref="F115:H115"/>
    <mergeCell ref="J115:L115"/>
    <mergeCell ref="F7:H7"/>
    <mergeCell ref="J7:L7"/>
    <mergeCell ref="B53:L53"/>
    <mergeCell ref="B54:L54"/>
    <mergeCell ref="B55:L55"/>
    <mergeCell ref="J52:L52"/>
    <mergeCell ref="F8:L8"/>
    <mergeCell ref="J1:L1"/>
    <mergeCell ref="B2:L2"/>
    <mergeCell ref="B3:L3"/>
    <mergeCell ref="B4:L4"/>
    <mergeCell ref="F6:L6"/>
    <mergeCell ref="F163:L163"/>
    <mergeCell ref="F164:H164"/>
    <mergeCell ref="J164:L164"/>
    <mergeCell ref="B206:L206"/>
    <mergeCell ref="B51:L51"/>
    <mergeCell ref="F58:H58"/>
    <mergeCell ref="J58:L58"/>
    <mergeCell ref="F57:L57"/>
    <mergeCell ref="J158:L158"/>
    <mergeCell ref="B157:L157"/>
    <mergeCell ref="B159:L159"/>
    <mergeCell ref="B160:L160"/>
    <mergeCell ref="B161:L161"/>
    <mergeCell ref="F59:L59"/>
    <mergeCell ref="F165:L165"/>
    <mergeCell ref="J109:L109"/>
  </mergeCells>
  <pageMargins left="0.37" right="0.41" top="0.39370078740157483" bottom="0.39370078740157483" header="0.31496062992125984" footer="0.31496062992125984"/>
  <pageSetup paperSize="9" scale="77" fitToHeight="0" orientation="portrait" r:id="rId1"/>
  <rowBreaks count="4" manualBreakCount="4">
    <brk id="51" max="11" man="1"/>
    <brk id="107" max="11" man="1"/>
    <brk id="156" max="11" man="1"/>
    <brk id="2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BS</vt:lpstr>
      <vt:lpstr>SE Conso</vt:lpstr>
      <vt:lpstr>SE</vt:lpstr>
      <vt:lpstr>PL 12 M</vt:lpstr>
      <vt:lpstr>OCI 12 M</vt:lpstr>
      <vt:lpstr>CF</vt:lpstr>
      <vt:lpstr>BS!Print_Area</vt:lpstr>
      <vt:lpstr>CF!Print_Area</vt:lpstr>
      <vt:lpstr>SE!Print_Area</vt:lpstr>
      <vt:lpstr>'SE Conso'!Print_Area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Pattarin Suksan</dc:creator>
  <cp:lastModifiedBy>Itsaret Umsriwieng</cp:lastModifiedBy>
  <cp:lastPrinted>2023-03-24T12:05:39Z</cp:lastPrinted>
  <dcterms:created xsi:type="dcterms:W3CDTF">2022-02-24T13:40:03Z</dcterms:created>
  <dcterms:modified xsi:type="dcterms:W3CDTF">2023-03-24T12:12:27Z</dcterms:modified>
</cp:coreProperties>
</file>