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tapol.sa\Downloads\"/>
    </mc:Choice>
  </mc:AlternateContent>
  <xr:revisionPtr revIDLastSave="0" documentId="13_ncr:1_{28A0CAFF-1DEF-4268-AA2E-710631AD0EBD}" xr6:coauthVersionLast="47" xr6:coauthVersionMax="47" xr10:uidLastSave="{00000000-0000-0000-0000-000000000000}"/>
  <bookViews>
    <workbookView xWindow="-120" yWindow="-120" windowWidth="29040" windowHeight="15840" activeTab="5" xr2:uid="{7678CC59-237E-4A21-9C0E-406B3C6CA3FA}"/>
  </bookViews>
  <sheets>
    <sheet name="BS" sheetId="1" r:id="rId1"/>
    <sheet name="SE Conso" sheetId="2" r:id="rId2"/>
    <sheet name="SE" sheetId="3" r:id="rId3"/>
    <sheet name="PL" sheetId="7" r:id="rId4"/>
    <sheet name="OCI" sheetId="8" r:id="rId5"/>
    <sheet name="CF" sheetId="9" r:id="rId6"/>
  </sheets>
  <definedNames>
    <definedName name="_xlnm.Print_Area" localSheetId="0">BS!$B$1:$L$155</definedName>
    <definedName name="_xlnm.Print_Area" localSheetId="5">CF!$B$1:$L$229</definedName>
    <definedName name="_xlnm.Print_Area" localSheetId="4">OCI!$B$1:$K$46</definedName>
    <definedName name="_xlnm.Print_Area" localSheetId="3">PL!$B$1:$L$47</definedName>
    <definedName name="_xlnm.Print_Area" localSheetId="2">SE!$B$1:$S$31</definedName>
    <definedName name="_xlnm.Print_Area" localSheetId="1">'SE Conso'!$B$1:$W$35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4" i="2" l="1"/>
  <c r="L124" i="1"/>
  <c r="L126" i="1" s="1"/>
  <c r="H124" i="1"/>
  <c r="H126" i="1" s="1"/>
  <c r="S16" i="2"/>
  <c r="S15" i="2"/>
  <c r="O23" i="2"/>
  <c r="M23" i="2"/>
  <c r="K23" i="2" s="1"/>
  <c r="M38" i="2"/>
  <c r="F21" i="9" l="1"/>
  <c r="L42" i="9" l="1"/>
  <c r="H42" i="9"/>
  <c r="F145" i="9"/>
  <c r="L145" i="9"/>
  <c r="J145" i="9"/>
  <c r="H145" i="9"/>
  <c r="F39" i="7" l="1"/>
  <c r="Q24" i="2"/>
  <c r="F23" i="7"/>
  <c r="J23" i="1"/>
  <c r="Q23" i="2" l="1"/>
  <c r="S23" i="2" s="1"/>
  <c r="W23" i="2" s="1"/>
  <c r="M17" i="3"/>
  <c r="O17" i="3"/>
  <c r="Q16" i="3"/>
  <c r="S16" i="3" s="1"/>
  <c r="Q15" i="3"/>
  <c r="S15" i="3" s="1"/>
  <c r="Q14" i="3"/>
  <c r="S14" i="3" s="1"/>
  <c r="Q13" i="3"/>
  <c r="S13" i="3" s="1"/>
  <c r="Q22" i="2"/>
  <c r="S22" i="2" s="1"/>
  <c r="W22" i="2" s="1"/>
  <c r="Q21" i="2"/>
  <c r="S21" i="2" s="1"/>
  <c r="W21" i="2" s="1"/>
  <c r="Q20" i="2"/>
  <c r="S20" i="2" s="1"/>
  <c r="W20" i="2" s="1"/>
  <c r="Q14" i="2"/>
  <c r="S14" i="2" s="1"/>
  <c r="Q13" i="2"/>
  <c r="S17" i="2" l="1"/>
  <c r="S13" i="2"/>
  <c r="Q17" i="3"/>
  <c r="K19" i="8"/>
  <c r="I19" i="8"/>
  <c r="G19" i="8"/>
  <c r="E19" i="8"/>
  <c r="S20" i="3" l="1"/>
  <c r="S17" i="3"/>
  <c r="T17" i="3" s="1"/>
  <c r="Q19" i="3"/>
  <c r="O19" i="3"/>
  <c r="U17" i="2"/>
  <c r="O19" i="2"/>
  <c r="E17" i="2"/>
  <c r="E19" i="2" s="1"/>
  <c r="L83" i="1"/>
  <c r="J83" i="1"/>
  <c r="H83" i="1"/>
  <c r="F83" i="1"/>
  <c r="L115" i="9"/>
  <c r="F115" i="9" l="1"/>
  <c r="H39" i="7" l="1"/>
  <c r="F23" i="1" l="1"/>
  <c r="H23" i="1"/>
  <c r="L23" i="1"/>
  <c r="H115" i="9" l="1"/>
  <c r="J39" i="7" l="1"/>
  <c r="J115" i="9" l="1"/>
  <c r="L39" i="7" l="1"/>
  <c r="H73" i="1" l="1"/>
  <c r="H84" i="1" s="1"/>
  <c r="L73" i="1"/>
  <c r="L84" i="1" s="1"/>
  <c r="J73" i="1"/>
  <c r="J84" i="1" s="1"/>
  <c r="F73" i="1"/>
  <c r="F84" i="1" s="1"/>
  <c r="L41" i="1"/>
  <c r="L42" i="1" s="1"/>
  <c r="J41" i="1"/>
  <c r="J42" i="1" s="1"/>
  <c r="H41" i="1"/>
  <c r="F41" i="1"/>
  <c r="L23" i="7"/>
  <c r="J23" i="7"/>
  <c r="H23" i="7"/>
  <c r="F41" i="7"/>
  <c r="F43" i="7" s="1"/>
  <c r="E11" i="8" l="1"/>
  <c r="E25" i="8" s="1"/>
  <c r="F10" i="9"/>
  <c r="F40" i="9" s="1"/>
  <c r="F68" i="9" s="1"/>
  <c r="F72" i="9" s="1"/>
  <c r="F147" i="9" s="1"/>
  <c r="F152" i="9" s="1"/>
  <c r="F230" i="9" s="1"/>
  <c r="J41" i="7"/>
  <c r="J43" i="7" s="1"/>
  <c r="H41" i="7"/>
  <c r="H43" i="7" s="1"/>
  <c r="L41" i="7"/>
  <c r="L43" i="7" s="1"/>
  <c r="E20" i="8"/>
  <c r="W17" i="2"/>
  <c r="H42" i="1"/>
  <c r="F42" i="1"/>
  <c r="E23" i="8" l="1"/>
  <c r="K24" i="2" s="1"/>
  <c r="S24" i="2" s="1"/>
  <c r="W24" i="2" s="1"/>
  <c r="G11" i="8"/>
  <c r="G25" i="8" s="1"/>
  <c r="G23" i="8" s="1"/>
  <c r="H10" i="9"/>
  <c r="H40" i="9" s="1"/>
  <c r="I11" i="8"/>
  <c r="I25" i="8" s="1"/>
  <c r="I23" i="8" s="1"/>
  <c r="J10" i="9"/>
  <c r="J40" i="9" s="1"/>
  <c r="J68" i="9" s="1"/>
  <c r="J72" i="9" s="1"/>
  <c r="J147" i="9" s="1"/>
  <c r="J152" i="9" s="1"/>
  <c r="J230" i="9" s="1"/>
  <c r="K11" i="8"/>
  <c r="K25" i="8" s="1"/>
  <c r="K23" i="8" s="1"/>
  <c r="L10" i="9"/>
  <c r="L40" i="9" s="1"/>
  <c r="E29" i="8"/>
  <c r="E27" i="8" s="1"/>
  <c r="K20" i="8"/>
  <c r="K29" i="8" s="1"/>
  <c r="K27" i="8" s="1"/>
  <c r="L68" i="9"/>
  <c r="L72" i="9" s="1"/>
  <c r="L147" i="9" s="1"/>
  <c r="L152" i="9" s="1"/>
  <c r="L230" i="9" s="1"/>
  <c r="H68" i="9"/>
  <c r="H72" i="9" s="1"/>
  <c r="H147" i="9" s="1"/>
  <c r="H152" i="9" s="1"/>
  <c r="H230" i="9" s="1"/>
  <c r="G20" i="8"/>
  <c r="G29" i="8" s="1"/>
  <c r="G27" i="8" s="1"/>
  <c r="X17" i="2"/>
  <c r="I20" i="8" l="1"/>
  <c r="I29" i="8" s="1"/>
  <c r="I27" i="8" s="1"/>
  <c r="E17" i="3"/>
  <c r="K22" i="3" l="1"/>
  <c r="K17" i="2"/>
  <c r="K19" i="2" s="1"/>
  <c r="G156" i="1" l="1"/>
  <c r="I156" i="1"/>
  <c r="K156" i="1"/>
  <c r="Q23" i="3"/>
  <c r="O23" i="3"/>
  <c r="I23" i="3"/>
  <c r="E23" i="3"/>
  <c r="M19" i="3"/>
  <c r="M23" i="3" s="1"/>
  <c r="K17" i="3"/>
  <c r="I17" i="3"/>
  <c r="G17" i="3"/>
  <c r="O25" i="2"/>
  <c r="E25" i="2"/>
  <c r="U19" i="2"/>
  <c r="U25" i="2" s="1"/>
  <c r="F125" i="1" s="1"/>
  <c r="M17" i="2"/>
  <c r="M19" i="2" s="1"/>
  <c r="I17" i="2"/>
  <c r="I19" i="2" s="1"/>
  <c r="I25" i="2" s="1"/>
  <c r="G17" i="2"/>
  <c r="G19" i="2" s="1"/>
  <c r="G25" i="2" s="1"/>
  <c r="M25" i="2" l="1"/>
  <c r="Q19" i="2"/>
  <c r="H127" i="1"/>
  <c r="H156" i="1" s="1"/>
  <c r="Q25" i="2" l="1"/>
  <c r="S19" i="2"/>
  <c r="L127" i="1"/>
  <c r="L156" i="1" s="1"/>
  <c r="G23" i="3"/>
  <c r="S19" i="3"/>
  <c r="S22" i="3"/>
  <c r="S25" i="2" l="1"/>
  <c r="W19" i="2"/>
  <c r="S23" i="3"/>
  <c r="K23" i="3"/>
  <c r="J122" i="1" s="1"/>
  <c r="J124" i="1" s="1"/>
  <c r="J126" i="1" s="1"/>
  <c r="T23" i="3" s="1"/>
  <c r="J127" i="1" l="1"/>
  <c r="J156" i="1" s="1"/>
  <c r="K25" i="2" l="1"/>
  <c r="W25" i="2"/>
  <c r="F122" i="1" l="1"/>
  <c r="F124" i="1" l="1"/>
  <c r="F126" i="1" s="1"/>
  <c r="F127" i="1" s="1"/>
  <c r="F156" i="1" s="1"/>
  <c r="X25" i="2" l="1"/>
</calcChain>
</file>

<file path=xl/sharedStrings.xml><?xml version="1.0" encoding="utf-8"?>
<sst xmlns="http://schemas.openxmlformats.org/spreadsheetml/2006/main" count="505" uniqueCount="343">
  <si>
    <t>บริษัท บี จิสติกส์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</si>
  <si>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</si>
  <si>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</si>
  <si>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</si>
  <si>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 xml:space="preserve">หมายเหตุ 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</si>
  <si>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</si>
  <si>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</si>
  <si>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</si>
  <si>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</si>
  <si>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 xml:space="preserve">    -   กิจการที่เกี่ยวข้องกัน</t>
  </si>
  <si>
    <t xml:space="preserve">    -   กิจการอื่น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</si>
  <si>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</si>
  <si>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</si>
  <si>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</si>
  <si>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</si>
  <si>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เงินฝากธนาคารติดภาระค้ำประกัน</t>
  </si>
  <si>
    <t>เงินลงทุนในบริษัทย่อย</t>
  </si>
  <si>
    <t>เงินลงทุนในบริษัทร่วม</t>
  </si>
  <si>
    <t>อสังหาริมทรัพย์เพื่อการลงทุน</t>
  </si>
  <si>
    <t xml:space="preserve">ที่ดิน อาคารและอุปกรณ์ - สุทธิ </t>
  </si>
  <si>
    <t>สินทรัพย์สิทธิการใช้ - สุทธิ</t>
  </si>
  <si>
    <t>สินทรัพย์ไม่มีตัวตน - สุทธิ</t>
  </si>
  <si>
    <t>ค่าความนิยม</t>
  </si>
  <si>
    <t>สินทรัพย์ไม่หมุนเวียนอื่น</t>
  </si>
  <si>
    <t>สินทรัพย์ภาษีเงินได้รอตัดบัญชี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</si>
  <si>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</si>
  <si>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</si>
  <si>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</si>
  <si>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</si>
  <si>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</si>
  <si>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ส่วนของหนี้สินตามสัญญาเช่าที่ถึงกำหนดชำระภายในหนึ่งปี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</si>
  <si>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</si>
  <si>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</si>
  <si>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</si>
  <si>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 - สุทธิ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</si>
  <si>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</si>
  <si>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</si>
  <si>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หนี้สินภาษีเงินได้รอตัดบัญชี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</si>
  <si>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</si>
  <si>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</si>
  <si>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</si>
  <si>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</si>
  <si>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 (ส่วนต่ำ) มูลค่าหุ้น</t>
  </si>
  <si>
    <t>กำไร (ขาดทุน) สะสม</t>
  </si>
  <si>
    <t xml:space="preserve">   ขาดทุนสะสม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</si>
  <si>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</si>
  <si>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</si>
  <si>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</si>
  <si>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</si>
  <si>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</t>
  </si>
  <si>
    <t>ผลกำไร (ขาดทุน)</t>
  </si>
  <si>
    <t>รวม</t>
  </si>
  <si>
    <t>จากการวัดมูลค่าใหม่ของ</t>
  </si>
  <si>
    <t>ผลต่างจากการเปลี่ยนแปลง</t>
  </si>
  <si>
    <t>องค์ประกอบ</t>
  </si>
  <si>
    <t>ส่วนได้เสีย</t>
  </si>
  <si>
    <t>ทุนที่ออก</t>
  </si>
  <si>
    <t>ส่วนเกิน (ส่วนต่ำ)</t>
  </si>
  <si>
    <t>ทุนสำรอง</t>
  </si>
  <si>
    <t>ผลประโยชน์พนักงาน</t>
  </si>
  <si>
    <t>ในมูลค่ายุติธรรมของ</t>
  </si>
  <si>
    <t>อื่นของส่วน</t>
  </si>
  <si>
    <t>ที่ไม่มีอำนาจ</t>
  </si>
  <si>
    <t>รวมส่วนของ</t>
  </si>
  <si>
    <t>และชำระแล้ว</t>
  </si>
  <si>
    <t>มูลค่าหุ้นสามัญ</t>
  </si>
  <si>
    <t xml:space="preserve">ตามกฎหมาย </t>
  </si>
  <si>
    <t>ที่กำหนดไว้</t>
  </si>
  <si>
    <t>เงินลงทุนเผื่อขาย</t>
  </si>
  <si>
    <t>ของผู้ถือหุ้น</t>
  </si>
  <si>
    <t>ควบคุม</t>
  </si>
  <si>
    <t>ผู้ถือหุ้น</t>
  </si>
  <si>
    <t>โอนไปกำไร(ขาดทุน)สะสม</t>
  </si>
  <si>
    <t>เพิ่มทุน</t>
  </si>
  <si>
    <t>ผลกำไร (ขาดทุน) จาก</t>
  </si>
  <si>
    <t>การวัดมูลค่าใหม่ของ</t>
  </si>
  <si>
    <t>งบกำไรขาดทุนเบ็ดเสร็จ</t>
  </si>
  <si>
    <t xml:space="preserve">รายได้ </t>
  </si>
  <si>
    <t>รายได้จากการให้บริการ</t>
  </si>
  <si>
    <t>รายได้ดอกเบี้ย</t>
  </si>
  <si>
    <t>รายได้อื่น</t>
  </si>
  <si>
    <t>รวมรายได้</t>
  </si>
  <si>
    <t xml:space="preserve">ค่าใช้จ่าย </t>
  </si>
  <si>
    <t>ต้นทุนการให้บริการ</t>
  </si>
  <si>
    <t>ค่าใช้จ่ายในการขาย</t>
  </si>
  <si>
    <t xml:space="preserve">ค่าใช้จ่ายในการบริหาร </t>
  </si>
  <si>
    <t>หนี้สงสัยจะสูญ</t>
  </si>
  <si>
    <t>ต้นทุนทางการเงิน</t>
  </si>
  <si>
    <t>รวมค่าใช้จ่าย</t>
  </si>
  <si>
    <t>ส่วนแบ่งกำไร (ขาดทุน) จากเงินลงทุนในบริษัทร่วม</t>
  </si>
  <si>
    <t>กำไร(ขาดทุน) ก่อนภาษีเงินได้</t>
  </si>
  <si>
    <t>(ค่าใช้จ่าย) รายได้ภาษีเงินได้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</si>
  <si>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</si>
  <si>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</si>
  <si>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 (ขาดทุน) เบ็ดเสร็จอื่น</t>
  </si>
  <si>
    <t xml:space="preserve">     กำไร(ขาดทุน)จากการวัดมูลค่าสินทรัพย์ทางการเงิน</t>
  </si>
  <si>
    <t xml:space="preserve">          -ผลประโยชน์พนักงานที่กำหนดไว้</t>
  </si>
  <si>
    <t>การแบ่งปันกำไร (ขาดทุน) เบ็ดเสร็จรวม</t>
  </si>
  <si>
    <t>กำไร(ขาดทุน)ต่อหุ้นขั้นพื้นฐาน</t>
  </si>
  <si>
    <t xml:space="preserve">     กำไร(ขาดทุน) ต่อหุ้น (บาท)</t>
  </si>
  <si>
    <t xml:space="preserve">     จำนวนหุ้นสามัญถัวเฉลี่ยถ่วงน้ำหนัก (หุ้น)</t>
  </si>
  <si>
    <t>งบกระแสเงินสด</t>
  </si>
  <si>
    <t>กระแสเงินสดจากกิจกรรมดำเนินงาน</t>
  </si>
  <si>
    <t>ค่าเสื่อมราคาและค่าใช้จ่ายตัดบัญชี</t>
  </si>
  <si>
    <t>ตัดจำหน่ายสินทรัพย์สิทธิการใช้</t>
  </si>
  <si>
    <t>หนี้สงสัยจะสูญ(กลับรายการ)</t>
  </si>
  <si>
    <t>ค่าใช้จ่ายผลประโยชน์พนักงาน</t>
  </si>
  <si>
    <t>(กำไร)ขาดทุนจากอัตราแลกเปลี่ยนที่ยังไม่เกิดขึ้น</t>
  </si>
  <si>
    <t>(กำไร)จากการจำหน่ายสินทรัพย์ทางการเงินหมุนเวียน</t>
  </si>
  <si>
    <t>ส่วนแบ่งกำไรในบริษัทร่วม</t>
  </si>
  <si>
    <t>ดอกเบี้ยรับ</t>
  </si>
  <si>
    <t>ดอกเบี้ยจ่าย</t>
  </si>
  <si>
    <t>ภาษีเงินได้</t>
  </si>
  <si>
    <t>กำไร(ขาดทุน)จากการดำเนินงานก่อนการเปลี่ยนแปลงในสินทรัพย์</t>
  </si>
  <si>
    <t xml:space="preserve">    และหนี้สินดำเนินงาน</t>
  </si>
  <si>
    <t>สินทรัพย์ดำเนินงาน(เพิ่มขึ้น)ลดลง</t>
  </si>
  <si>
    <t>ลูกหนี้การค้าและลูกหนี้อื่นหมุนเวียนลดลง</t>
  </si>
  <si>
    <t>สินทรัพย์หมุนเวียนอื่น(เพิ่มขึ้น)ลดลง</t>
  </si>
  <si>
    <t>สินทรัพย์ไม่หมุนเวียนอื่น(เพิ่มขึ้น)ลดลง</t>
  </si>
  <si>
    <t>เจ้าหนี้การค้าและเจ้าหนี้อื่นหมุนเวียน(ลดลง)</t>
  </si>
  <si>
    <t>หนี้สินหมุนเวียนอื่นเพิ่มขึ้น</t>
  </si>
  <si>
    <t>หนี้สินไม่หมุนเวียนอื่นเพิ่มขึ้น</t>
  </si>
  <si>
    <t>กระแสเงินสดสุทธิได้มาจากการดำเนินงาน</t>
  </si>
  <si>
    <t>เงินสดจ่ายผลประโยชน์พนักงาน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</si>
  <si>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</si>
  <si>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</si>
  <si>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เงินสดรับดอกเบี้ย</t>
  </si>
  <si>
    <t>เงินฝากติดภาระค้ำประกัน(เพิ่มขึ้น)</t>
  </si>
  <si>
    <t>เงินให้กู้ยืมระยะสั้นแก่บริษัทย่อย</t>
  </si>
  <si>
    <t>เงินสดจ่ายชำระค่าเพิ่มทุนในเงินลงทุนในบริษัทร่วม</t>
  </si>
  <si>
    <t>เงินสดจ่ายเพื่อซื้อที่ดิน อาคาร และอุปกรณ์</t>
  </si>
  <si>
    <t>เงินสดจ่ายซื้อสินทรัพย์ไม่มีตัวตน</t>
  </si>
  <si>
    <t>เงินสดสุทธิได้มาจากกิจกรรมลงทุน</t>
  </si>
  <si>
    <t>กระแสเงินสดจากกิจกรรมจัดหาเงิน</t>
  </si>
  <si>
    <t>เงินสดจ่ายดอกเบี้ย</t>
  </si>
  <si>
    <t>เงินสดจ่ายคืนหนี้สินภายใต้สัญญาเช่า</t>
  </si>
  <si>
    <t>เงินสดรับจากการเพิ่มทุน</t>
  </si>
  <si>
    <t>เงินสดสุทธิ(ใช้ไปใน)กิจกรรมจัดหาเงิน</t>
  </si>
  <si>
    <t>เงินสดและรายการเทียบเท่าเงินสดเพิ่มขึ้น(ลดลง)สุทธิ</t>
  </si>
  <si>
    <t>ผลกระทบจากอัตราแลกเปลี่ยนของเงินตราต่างประเทศ</t>
  </si>
  <si>
    <t>ข้อมูลเพิ่มเติมเกี่ยวกับงบกระแสเงินสด</t>
  </si>
  <si>
    <t>เจ้าหนี้ตามสัญญาเช่าเพิ่มขึ้นจากสินทรัพย์สิทธิการใช้</t>
  </si>
  <si>
    <t>Test</t>
  </si>
  <si>
    <t>Checked</t>
  </si>
  <si>
    <t>นางสาวสุทธิรัตน์ ลีสวัสดิ์ตระกูล</t>
  </si>
  <si>
    <t>(..............................................................................................)</t>
  </si>
  <si>
    <t xml:space="preserve">          (..............................................................................................)</t>
  </si>
  <si>
    <t xml:space="preserve">          นายปัญญา บุญญาภิวัฒน์</t>
  </si>
  <si>
    <t>งบกำไรขาดทุน</t>
  </si>
  <si>
    <t>ยอดคงเหลือ ณ วันที่ 1 มกราคม 2565</t>
  </si>
  <si>
    <t>เงินให้กู้ยืมระยะสั้นแก่บริษัทที่เกี่ยวข้องกัน</t>
  </si>
  <si>
    <t>กำไรจากการขายทรัพย์สินถาวร</t>
  </si>
  <si>
    <t>เงินปันผลรับ</t>
  </si>
  <si>
    <t>หนี้สินดำเนินงานเพิ่มขึ้น(ลดลง)</t>
  </si>
  <si>
    <t>-1-</t>
  </si>
  <si>
    <t>-2-</t>
  </si>
  <si>
    <t>-3-</t>
  </si>
  <si>
    <t>-4-</t>
  </si>
  <si>
    <t>กำไรจากอัตราแลกเปลี่ยน</t>
  </si>
  <si>
    <t>เงินสดจ่ายเพื่อซื้อสินทรัพย์สิทธิการใช้</t>
  </si>
  <si>
    <t>เงินสดจ่ายเพื่อปรับปรุงสิทธิการเช่า</t>
  </si>
  <si>
    <t>เงินสดรับจากเพิ่มทุนในบริษัทย่อย(จากส่วนได้เสียที่ไม่มีอำนาจควบคุม)</t>
  </si>
  <si>
    <t>31 ธันวาคม 2565</t>
  </si>
  <si>
    <t>ลูกหนี้ผ่อนชำระ</t>
  </si>
  <si>
    <t>-5-</t>
  </si>
  <si>
    <t>-6-</t>
  </si>
  <si>
    <t xml:space="preserve">ทุนที่ออกจำหน่ายและชำระแล้ว </t>
  </si>
  <si>
    <t>ทุนจดทะเบียน - มูลค่าหุ้นละ 0.68 บาท</t>
  </si>
  <si>
    <t>งบแสดงฐานะการเงิน (ต่อ)</t>
  </si>
  <si>
    <t>ยอดคงเหลือ ณ วันที่ 1 มกราคม 2566</t>
  </si>
  <si>
    <t>(ยังไม่ได้ตรวจสอบ/สอบทานแล้ว)</t>
  </si>
  <si>
    <t>เงินสดรับจากเงินกู้ยืมระยะสั้นจากการออกหุ้นกู้</t>
  </si>
  <si>
    <t>ลูกหนี้ผ่อนชำระที่ครบกำหนดภายใน 1 ปี</t>
  </si>
  <si>
    <t>เงินสดรับคืนจากให้กู้ยืมระยะสั้นแก่บริษัทย่อย</t>
  </si>
  <si>
    <t>เงินให้กู้ยืมระยะยาวแก่บริษัทย่อย</t>
  </si>
  <si>
    <t>เงินให้กู้ยืมระยะยาวแก่กิจการอื่น</t>
  </si>
  <si>
    <t>สินทรัพย์สิทธิการใช้(เพิ่มขึ้น)</t>
  </si>
  <si>
    <t>ลูกหนี้แฟคเตอริ่ง</t>
  </si>
  <si>
    <t>เงินจ่ายล่วงหน้าค่าโครงการ</t>
  </si>
  <si>
    <t>เงินประกันโครงการ</t>
  </si>
  <si>
    <t>เงินจ่ายล่วงหน้าเงินลงทุน</t>
  </si>
  <si>
    <t>ส่วนของเงินกู้ยืมสถาบันการเงินกำหนดชำระภายในหนึ่งปี</t>
  </si>
  <si>
    <t>เงินเบิกล่วงหน้าค่าโครงการ</t>
  </si>
  <si>
    <t>เงินกู้ยืมระยะยาวสถาบันการเงิน</t>
  </si>
  <si>
    <t>หุ้นกู้ระยะยาว</t>
  </si>
  <si>
    <t>กำไรจากการขายเงินลงทุนในบริษัทย่อย</t>
  </si>
  <si>
    <t>อื่นๆ</t>
  </si>
  <si>
    <t>รายการปรับกระทบรายการกำไร(ขาดทุน)ก่อนภาษีเงินได้</t>
  </si>
  <si>
    <t>กำไรจากการซื้อหน่วยธุรกิจ</t>
  </si>
  <si>
    <t>ภาษีเงินได้รับคืน</t>
  </si>
  <si>
    <t>เงินสดจ่ายซื้อลูกหนี้แฟคเตอริ่ง</t>
  </si>
  <si>
    <t>เงินสดจ่ายล่วงหน้าเงินลงทุน</t>
  </si>
  <si>
    <t>เงินสดจ่ายเพื่อเพิ่มทุนในบริษัทย่อย</t>
  </si>
  <si>
    <t>เงินสดรับจากการขายสินทรัพย์สิทธิการใช้</t>
  </si>
  <si>
    <t>ค่าใช้จ่ายในการออกหุ้นกู้ระยะสั้น</t>
  </si>
  <si>
    <t>เงินสดรับจากเงินกู้ยืมระยะยาวจากการออกหุ้นกู้</t>
  </si>
  <si>
    <t>ค่าใช้จ่ายในการออกหุ้นกู้ระยะยาว</t>
  </si>
  <si>
    <t>เงินสดรับจากเงินกู้ยืมจากสถาบันการเงิน</t>
  </si>
  <si>
    <t>เงินสดและรายการเทียบเท่าเงินสดปลายปี</t>
  </si>
  <si>
    <t>เงินให้กู้ยืมระยะสั้นและดอกเบี้ยค้างรับแก่กิจการที่เกี่ยวข้องกัน</t>
  </si>
  <si>
    <t>ลดลงจากการขายบริษัทย่อย</t>
  </si>
  <si>
    <t>เพิ่มขึ้นจากการซื้อบริษัทย่อย</t>
  </si>
  <si>
    <t>- 10 -</t>
  </si>
  <si>
    <t>- 11 -</t>
  </si>
  <si>
    <t>เงินสดรับจากการขายเงินลงทุนในบริษัทย่อยลดลง</t>
  </si>
  <si>
    <t>เงินสดรับจากการขายเงินลงทุนในบริษัทร่วมเพิ่มขึ้น</t>
  </si>
  <si>
    <t>เงินให้กู้ยืมระยะยาวแก่บริษัทที่เกี่ยวข้องกัน</t>
  </si>
  <si>
    <t>เจ้าหนี้ตามสัญญาเช่าเพิ่มขึ้นจากสัญญาเช่าซื้อ</t>
  </si>
  <si>
    <t>ที่ดิน อาคาร และอุปกรณ์ลดลง(เพิ่มขึ้น)จากสัญญาเช่าซื้อ</t>
  </si>
  <si>
    <t>เจ้าหนี้หมุนเวียนอื่นเพิ่มขึ้นจากการซื้อเงินลงทุนบริษัทร่วม</t>
  </si>
  <si>
    <t>ลูกหนี้หมุนเวียนอื่นเพิ่มขึ้นจากการขายบริษัทร่วม</t>
  </si>
  <si>
    <t>รายได้จากค่าก่อสร้าง</t>
  </si>
  <si>
    <t>รายได้จากการขายไฟ</t>
  </si>
  <si>
    <t>ต้นทุนงานก่อสร้าง</t>
  </si>
  <si>
    <t>ต้นทุนการขายไฟ</t>
  </si>
  <si>
    <t>ลูกหนี้ค่าขายเงินลงทุน</t>
  </si>
  <si>
    <t xml:space="preserve">     - อื่นๆ</t>
  </si>
  <si>
    <t>เงินมัดจำค่าที่ดินรับล่วงหน้า</t>
  </si>
  <si>
    <t>ภาษีเงินได้นิติบุคคค้างจ่าย</t>
  </si>
  <si>
    <t>เงินกู้ยืมระยะยาวกิจการอื่น</t>
  </si>
  <si>
    <t>เงินให้กู้ยืมระยะสั้นและดอกเบี้ยค้างรับแก่กิจการอื่น</t>
  </si>
  <si>
    <t>เงินให้กู้ยืมระยะยาวและดอกเบี้ยค้างรับแก่กิจการอื่น</t>
  </si>
  <si>
    <t>หุ้นกู้ระยะสั้น</t>
  </si>
  <si>
    <t>เงินกู้ยืมระยะสั้นและดอกเบี้ยค้างจ่ายกิจการที่เกี่ยวข้องกัน</t>
  </si>
  <si>
    <t>เงินกู้ยืมระยะสั้นและดอกเบี้ยค้างจ่ายกิจการอื่น</t>
  </si>
  <si>
    <t>ค่าใช้จ่ายในการออกหุ้นกู้ตัดจ่าย</t>
  </si>
  <si>
    <t>ใบรับรองเครดิตการผลิตพลังงานหมุนเวียน</t>
  </si>
  <si>
    <t>เงินสดรับจากการขายเงินลงทุนในบริษัทร่วม</t>
  </si>
  <si>
    <t>เงินสดจ่ายเพื่อซื้อในบริษัทย่อยสุทธิจากเงินสดที่ได้รับมา</t>
  </si>
  <si>
    <t>เงินสดจ่ายค่าใช้จ่ายที่เกี่ยวข้องกับการขายเงินลงทุนในบริษัทย่อย</t>
  </si>
  <si>
    <t xml:space="preserve">  หุ้นสามัญ 3,460,259,199 หุ้น มูลค่าหุ้นละ 0.68 บาท</t>
  </si>
  <si>
    <t>เงินสดรับคืนจากเงินให้กู้ยืมระยะสั้นแก่กิจการที่เกี่ยวข้องกัน</t>
  </si>
  <si>
    <t>เงินสดรับคืนจากเงินให้กู้ยืมระยะยาวแก่กิจการอื่น</t>
  </si>
  <si>
    <t>ลูกหนี้การค้าและลูกหนี้หมุนเวียนอื่นเพิ่มขึ้น</t>
  </si>
  <si>
    <t>เงินปันผลรับลดลง</t>
  </si>
  <si>
    <t>เงินลงทุนในบริษัทร่วมลดลงจากการโอนไปเป็นเงินลงทุนในบริษัทย่อย</t>
  </si>
  <si>
    <t>เงินลงทุนในบริษัทย่อยเพิ่มขึ้นจากการรับโอนมาจากบริษัทร่วม</t>
  </si>
  <si>
    <t>เงินลงทุนในบริษัทร่วมเพิ่มขึ้น</t>
  </si>
  <si>
    <t>เจ้าหนี้การค้าและเจ้าหนี้อื่นหมุนเวียนเพิ่มขึ้น</t>
  </si>
  <si>
    <t>เงินสดรับคืนจากเงินให้กู้กรรมการ</t>
  </si>
  <si>
    <t>รับเงินสดมัดจำค่าที่ดิน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</si>
  <si>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</si>
  <si>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เงินสดรับจากเงินกู้ยืมระยะสั้นกิจการที่เกี่ยวข้องกัน</t>
  </si>
  <si>
    <t>เงินสดจ่ายเงินกู้ยืมระยะสั้นกิจการที่เกี่ยวข้องกัน</t>
  </si>
  <si>
    <t>เงินสดจ่ายเงินกู้ยืมระยะยาวกิจการอื่น</t>
  </si>
  <si>
    <t>รายการตัดจ่ายภาษีเงินได้นิติบุคคลที่ขอคืน</t>
  </si>
  <si>
    <t>ค่าชดเชยความเสียหายจากคดีความ</t>
  </si>
  <si>
    <t>รายได้จากการขายน้ำดิบ</t>
  </si>
  <si>
    <t>ต้นทุนในการขายน้ำดิบ</t>
  </si>
  <si>
    <t>31 ธันวาคม 2566</t>
  </si>
  <si>
    <t>บาท</t>
  </si>
  <si>
    <t>ณ วันที่ 31 ธันวาคม 2566</t>
  </si>
  <si>
    <t>สำหรับปีสิ้นสุดวันที่ 31 ธันวาคม 2566</t>
  </si>
  <si>
    <t>ยอดคงเหลือ ณ วันที่ 31 ธันวาคม 2565</t>
  </si>
  <si>
    <t>ยอดคงเหลือ ณ วันที่ 31 ธันวาคม 2566</t>
  </si>
  <si>
    <t>กำไร(ขาดทุน)เบ็ดเสร็จรวมสำหรับปี</t>
  </si>
  <si>
    <t>จากการเปลี่ยนแปลง</t>
  </si>
  <si>
    <t>อัตราแลกเปลี่ยน</t>
  </si>
  <si>
    <t>รายได้จากการขายใบรับรองคาร์บอนเครดิต</t>
  </si>
  <si>
    <t>ต้นทุนขายใบรับรองคาร์บอนเครดิต</t>
  </si>
  <si>
    <t>กำไร(ขาดทุน) สำหรับปี</t>
  </si>
  <si>
    <t>รายการที่จะไม่ถูกจัดประเภทใหม่ไว้ในกำไรหรือขาดทุนในภายหลัง :</t>
  </si>
  <si>
    <t xml:space="preserve">     กำไร(ขาดทุน) จากการวัดมูลค่าใหม่ของ-</t>
  </si>
  <si>
    <t xml:space="preserve">         กำไร(ขาดทุน)จากการแปลงค่าบนงบการเงิน</t>
  </si>
  <si>
    <t>กำไร(ขาดทุน)สะสม</t>
  </si>
  <si>
    <t>หมายเหตุประกอบงบการเงินถือเป็นส่วนหนึ่งของงบการเงินนี้</t>
  </si>
  <si>
    <t>2566</t>
  </si>
  <si>
    <t>2565</t>
  </si>
  <si>
    <t xml:space="preserve">สำหรับปีสิ้นสุดวันที่ 31 ธันวาคม </t>
  </si>
  <si>
    <t>กำไร (ขาดทุน) เบ็ดเสร็จอื่นสำหรับปี</t>
  </si>
  <si>
    <t>กำไร(ขาดทุน) เบ็ดเสร็จรวมสำหรับปี</t>
  </si>
  <si>
    <t>เงินสดรับจากลูกหนี้แฟคเตอริ่ง</t>
  </si>
  <si>
    <t>-7-</t>
  </si>
  <si>
    <t>ขาดทุนจากการขายสินทรัพย์รอการขาย</t>
  </si>
  <si>
    <t>ขาดทุนจากอัตราแลกเปลี่ยน</t>
  </si>
  <si>
    <t>ผลขาดทุนจากการด้อยค่าความนิยม</t>
  </si>
  <si>
    <t>การแบ่งปัน กำไร(ขาดทุน)</t>
  </si>
  <si>
    <t>กำไรจากการยกเลิกสัญญา</t>
  </si>
  <si>
    <t>(กำไร)จากการจำหน่ายเงินลงทุนบริษัทร่วม</t>
  </si>
  <si>
    <t>(กำไร)จากการจำหน่ายเงินลงทุนบริษัทย่อย</t>
  </si>
  <si>
    <t>ลูกหนี้ค่าใบรับรองคาร์บอนเครดิต</t>
  </si>
  <si>
    <t>เงินสดรับจากการจำหน่ายหน่วยลงทุนในกองทุนเปิด</t>
  </si>
  <si>
    <t>เงินสดรับจากการจำหน่ายเงินลงทุน</t>
  </si>
  <si>
    <t>เงินสดรับจากการจำหน่ายเงินลงทุนบริษัทร่วม</t>
  </si>
  <si>
    <t>เงินสดรับจากการขายเงินลงทุนในบริษัทย่อย</t>
  </si>
  <si>
    <t>เงินสดรับคืนจากให้กู้ยืมระยะสั้นแก่กิจการที่เกี่ยวข้องกัน</t>
  </si>
  <si>
    <t>เงินสดรับคืนจากเงินให้กู้ยืมระยะยาวแก่กิจการที่เกี่ยวข้อง</t>
  </si>
  <si>
    <t>เงินสดจ่ายเพื่อให้กู้ยืมระยะสั้นแก่บริษัทที่เกี่ยวข้องกัน</t>
  </si>
  <si>
    <t>เงินสดจ่ายเพื่อให้กู้ยืมแก่กรรมการ</t>
  </si>
  <si>
    <t>เงินสดรับจากการขายอาคาร อุปกรณ์ สินทรัพย์ไม่มีตัวตน</t>
  </si>
  <si>
    <t>เงินสดรับจากการกู้ยืมระยะยาวกิจการอื่น</t>
  </si>
  <si>
    <t>- 8 -</t>
  </si>
  <si>
    <t>ค่าเงินลงทุนค้างจ่ายเพิ่มขึ้น</t>
  </si>
  <si>
    <t>เงินสดจ่ายค่าซื้อเงินลงทุนลดลง</t>
  </si>
  <si>
    <t>เงินสดจ่ายเงินกู้ยืมระยะยาวกิจการอื่น เพิ่มขึ้น</t>
  </si>
  <si>
    <t>เงินสดจ่ายล่วงหน้าเงินลงทุนลงลด</t>
  </si>
  <si>
    <t>เงินลงทุนในบริษัทย่อยเพิ่มขึ้น</t>
  </si>
  <si>
    <t>กำไรจากการขายเงินลงทุนในบริษัทร่วม</t>
  </si>
  <si>
    <t>กำไรจากการรับโอนที่ดิน</t>
  </si>
  <si>
    <t>ผลขาดทุนจากการด้อยค่าเงินลงทุน</t>
  </si>
  <si>
    <t>(..............................................................................................)                                          (..............................................................................................)</t>
  </si>
  <si>
    <t xml:space="preserve">                                                                                            นางสาวสุทธิรัตน์ ลีสวัสดิ์ตระกูล                                                                                                นายปัญญา บุญญาภิวัฒน์</t>
  </si>
  <si>
    <t>(..............................................................................................)                                                      (..............................................................................................)</t>
  </si>
  <si>
    <t xml:space="preserve">                                                                                                   นางสาวสุทธิรัตน์ ลีสวัสดิ์ตระกูล                                                                                                                 นายปัญญา บุญญาภิวัฒน์</t>
  </si>
  <si>
    <t>กำไร(ขาดทุน)สำหรับปี</t>
  </si>
  <si>
    <t>ค่าเผื่อการด้อยค่าความนิยม</t>
  </si>
  <si>
    <t>ค่าเผื่อการด้อยค่าเงินลงทุน</t>
  </si>
  <si>
    <t>หนี้สูญ</t>
  </si>
  <si>
    <t>กำไรจากการรับโอนที่ดินเพื่อรับชำระลูกหนี้ค่าเงินลงทุน</t>
  </si>
  <si>
    <t>ขาดทุนจากการเลิกใช้สินทรัพย์ไม่มีตัวตน</t>
  </si>
  <si>
    <t>เงินสดจ่ายค่าธรรมเนียมการโอนอสังหาริมทรัพย์เพื่อการลงทุน</t>
  </si>
  <si>
    <t>เงินกู้ยืมระยะสั้นกิจการที่เกี่ยวข้องกัน</t>
  </si>
  <si>
    <t>เงินสดรับจ่ายคืนหุ้นกู้ระยะสั้น</t>
  </si>
  <si>
    <t>เงินสดและรายการเทียบเท่าเงินสดต้นปี</t>
  </si>
  <si>
    <t>เงินสดและรายการเทียบเท่าเงินสดเพิ่มขึ้นจากการซื้อและขายบริษัทย่อย</t>
  </si>
  <si>
    <t>ผลแตกต่างจากการแปลงค่างบการเงิน</t>
  </si>
  <si>
    <t>สินทรัพย์สิทธิการใช้ลดลง</t>
  </si>
  <si>
    <t>เจ้าหนี้ตามสัญญาเช่าลดลงจากการยกเลิกสัญญา</t>
  </si>
  <si>
    <t>อสังหาริมทรัพย์เพิ่มขึ้น</t>
  </si>
  <si>
    <t>ลูกหนี้ที่เกี่ยวข้องกัน เพิ้มขึ่น</t>
  </si>
  <si>
    <t>เงินสดจ่ายซื้อสินทรัพย์รอการขาย</t>
  </si>
  <si>
    <t>งบกระแสเงินสด (ต่อ)</t>
  </si>
  <si>
    <t>เงินสดรับเพื่อเป็นหลักประกันลูกหนี้ค่าใบรับรองเครดิต</t>
  </si>
  <si>
    <t>- 9 -</t>
  </si>
  <si>
    <t>เงินสดรับจากสินทรัพย์รอการขายสุทธิจากเงินจ่ายเพื่อปรับปรุงที่ดิน</t>
  </si>
  <si>
    <t>ข้อมูลเพิ่มเติมเกี่ยวกับงบกระแสเงินสด (ต่อ)</t>
  </si>
  <si>
    <t xml:space="preserve">    -การผลิตพลังงานหมุนเวียน</t>
  </si>
  <si>
    <t xml:space="preserve">   -ให้พร้อมขาย</t>
  </si>
  <si>
    <t>(..............................................................................................)                                  (..............................................................................................)</t>
  </si>
  <si>
    <t xml:space="preserve">                                                   นางสาวสุทธิรัตน์ ลีสวัสดิ์ตระกูล                                                                                       นายปัญญา บุญญาภิวัฒน์</t>
  </si>
  <si>
    <t xml:space="preserve">                                          นางสาวสุทธิรัตน์ ลีสวัสดิ์ตระกูล                                                                             นายปัญญา บุญญาภิวัฒน์</t>
  </si>
  <si>
    <t>(.................................................................................)                                  (...........................................................................)</t>
  </si>
  <si>
    <t>นางสาวสุทธิรัตน์ ลีสวัสดิ์ตระกูล                                                                          นายปัญญา บุญญาภิวัฒน์</t>
  </si>
  <si>
    <t>22,24</t>
  </si>
  <si>
    <t>29,32</t>
  </si>
  <si>
    <t>ผู้ถือหุ้นส่วนของบริษัท</t>
  </si>
  <si>
    <t>รวมส่วนของผู้ถือหุ้นของบริษัท</t>
  </si>
  <si>
    <t>เงินให้กู้ยืมระยะยาวและดอกเบี้ยค้างรับแก่กิจการที่เกี่ยวข้องกัน</t>
  </si>
  <si>
    <t>ขาดทุนจากการขายทรัพย์สินถาวร</t>
  </si>
  <si>
    <t xml:space="preserve">  หุ้นสามัญ 4,549,179,515 หุ้น มูลค่าหุ้นละ 0.68 บาท</t>
  </si>
  <si>
    <t xml:space="preserve">  หุ้นสามัญ 11,558,846,898 หุ้น มูลค่าหุ้นละ 2.04 บาท</t>
  </si>
  <si>
    <t xml:space="preserve">  หุ้นสามัญ 8,074,007,854 หุ้น มูลค่าหุ้นละ 2.04 บาท</t>
  </si>
  <si>
    <t>ลูกหนี้การค้า-จากการขายใบรับรองคาร์บอนเครดิต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</si>
</sst>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0;\(#,##0.00\)"/>
    <numFmt numFmtId="167" formatCode="_(* #,##0.00_);_(* \(#,##0.00\);_(* &quot;-&quot;_);_(@_)"/>
    <numFmt numFmtId="168" formatCode="_(* #,##0_);_(* \(#,##0\);_(* &quot;-&quot;??_);_(@_)"/>
    <numFmt numFmtId="169" formatCode="#,##0\ ;\(#,##0\)"/>
    <numFmt numFmtId="170" formatCode="#,##0.00\ ;\(#,##0.00\)"/>
    <numFmt numFmtId="171" formatCode="#,##0.000\ ;\(#,##0.000\)"/>
    <numFmt numFmtId="172" formatCode="#,##0.0000\ ;\(#,##0.0000\)"/>
  </numFmts>
  <fonts count="25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i/>
      <sz val="14"/>
      <name val="Angsana New"/>
      <family val="1"/>
    </font>
    <font>
      <sz val="14"/>
      <color indexed="9"/>
      <name val="Angsana New"/>
      <family val="1"/>
    </font>
    <font>
      <sz val="14"/>
      <color theme="0"/>
      <name val="Angsana New"/>
      <family val="1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sz val="11"/>
      <name val="Times New Roman"/>
      <family val="1"/>
    </font>
    <font>
      <b/>
      <u/>
      <sz val="14"/>
      <name val="Angsana New"/>
      <family val="1"/>
    </font>
    <font>
      <u/>
      <sz val="14"/>
      <color theme="1"/>
      <name val="Angsana New"/>
      <family val="1"/>
    </font>
    <font>
      <sz val="12"/>
      <name val="Angsana New"/>
      <family val="1"/>
    </font>
    <font>
      <sz val="11"/>
      <color theme="1"/>
      <name val="Calibri"/>
      <family val="2"/>
      <scheme val="minor"/>
    </font>
    <font>
      <sz val="14"/>
      <color theme="1"/>
      <name val="Angsana New"/>
      <family val="1"/>
      <charset val="222"/>
    </font>
    <font>
      <i/>
      <sz val="14"/>
      <color theme="1"/>
      <name val="Angsana New"/>
      <family val="1"/>
    </font>
    <font>
      <b/>
      <sz val="15"/>
      <color theme="1"/>
      <name val="Angsana New"/>
      <family val="1"/>
    </font>
    <font>
      <sz val="14"/>
      <name val="Cordia New"/>
      <family val="2"/>
    </font>
    <font>
      <b/>
      <i/>
      <sz val="14"/>
      <color theme="1"/>
      <name val="Angsana New"/>
      <family val="1"/>
      <charset val="222"/>
    </font>
    <font>
      <i/>
      <sz val="14"/>
      <color theme="1"/>
      <name val="Angsana New"/>
      <family val="1"/>
      <charset val="222"/>
    </font>
    <font>
      <i/>
      <sz val="11"/>
      <color theme="1"/>
      <name val="Calibri"/>
      <family val="2"/>
      <charset val="22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3" fillId="0" borderId="0"/>
    <xf numFmtId="0" fontId="7" fillId="0" borderId="0"/>
    <xf numFmtId="165" fontId="7" fillId="0" borderId="0" applyFont="0" applyFill="0" applyBorder="0" applyAlignment="0" applyProtection="0"/>
    <xf numFmtId="0" fontId="17" fillId="0" borderId="0"/>
    <xf numFmtId="0" fontId="7" fillId="0" borderId="0"/>
    <xf numFmtId="165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226">
    <xf numFmtId="0" fontId="0" fillId="0" borderId="0" xfId="0"/>
    <xf numFmtId="0" fontId="3" fillId="0" borderId="0" xfId="2" applyFont="1"/>
    <xf numFmtId="0" fontId="4" fillId="0" borderId="0" xfId="2" applyFont="1"/>
    <xf numFmtId="0" fontId="3" fillId="0" borderId="0" xfId="2" applyFont="1" applyAlignment="1">
      <alignment horizontal="center"/>
    </xf>
    <xf numFmtId="49" fontId="4" fillId="0" borderId="0" xfId="2" applyNumberFormat="1" applyFont="1"/>
    <xf numFmtId="0" fontId="3" fillId="0" borderId="1" xfId="2" applyFont="1" applyBorder="1" applyAlignment="1">
      <alignment horizontal="center"/>
    </xf>
    <xf numFmtId="49" fontId="3" fillId="0" borderId="0" xfId="2" applyNumberFormat="1" applyFont="1"/>
    <xf numFmtId="0" fontId="4" fillId="0" borderId="0" xfId="2" applyFont="1" applyAlignment="1">
      <alignment horizontal="center"/>
    </xf>
    <xf numFmtId="164" fontId="4" fillId="0" borderId="0" xfId="2" applyNumberFormat="1" applyFont="1"/>
    <xf numFmtId="49" fontId="8" fillId="0" borderId="0" xfId="2" applyNumberFormat="1" applyFont="1"/>
    <xf numFmtId="0" fontId="8" fillId="0" borderId="0" xfId="2" applyFont="1" applyAlignment="1">
      <alignment horizontal="center"/>
    </xf>
    <xf numFmtId="49" fontId="11" fillId="0" borderId="0" xfId="2" applyNumberFormat="1" applyFont="1"/>
    <xf numFmtId="49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/>
    </xf>
    <xf numFmtId="0" fontId="4" fillId="0" borderId="0" xfId="2" applyFont="1" applyAlignment="1">
      <alignment horizontal="center" vertical="top"/>
    </xf>
    <xf numFmtId="0" fontId="4" fillId="0" borderId="0" xfId="2" applyFont="1" applyAlignment="1">
      <alignment vertical="top" wrapText="1"/>
    </xf>
    <xf numFmtId="0" fontId="3" fillId="0" borderId="1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/>
    </xf>
    <xf numFmtId="43" fontId="4" fillId="0" borderId="0" xfId="2" applyNumberFormat="1" applyFont="1"/>
    <xf numFmtId="0" fontId="8" fillId="0" borderId="0" xfId="2" applyFont="1"/>
    <xf numFmtId="43" fontId="4" fillId="0" borderId="0" xfId="1" applyFont="1" applyFill="1"/>
    <xf numFmtId="0" fontId="3" fillId="0" borderId="0" xfId="2" applyFont="1" applyAlignment="1">
      <alignment horizontal="center" vertical="center" wrapText="1"/>
    </xf>
    <xf numFmtId="49" fontId="4" fillId="0" borderId="0" xfId="0" applyNumberFormat="1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vertical="top" wrapText="1"/>
    </xf>
    <xf numFmtId="49" fontId="3" fillId="0" borderId="0" xfId="0" applyNumberFormat="1" applyFont="1"/>
    <xf numFmtId="49" fontId="3" fillId="0" borderId="0" xfId="2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0" fontId="3" fillId="2" borderId="0" xfId="2" applyFont="1" applyFill="1" applyAlignment="1">
      <alignment horizontal="center" vertical="top"/>
    </xf>
    <xf numFmtId="0" fontId="3" fillId="2" borderId="1" xfId="2" applyFont="1" applyFill="1" applyBorder="1" applyAlignment="1">
      <alignment horizontal="center" vertical="top"/>
    </xf>
    <xf numFmtId="165" fontId="4" fillId="0" borderId="0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Alignment="1">
      <alignment horizontal="right"/>
    </xf>
    <xf numFmtId="165" fontId="4" fillId="0" borderId="0" xfId="1" applyNumberFormat="1" applyFont="1"/>
    <xf numFmtId="165" fontId="4" fillId="0" borderId="0" xfId="1" applyNumberFormat="1" applyFont="1" applyAlignment="1">
      <alignment horizontal="center" vertical="top"/>
    </xf>
    <xf numFmtId="165" fontId="4" fillId="0" borderId="0" xfId="1" applyNumberFormat="1" applyFont="1" applyFill="1" applyAlignment="1">
      <alignment horizontal="center"/>
    </xf>
    <xf numFmtId="165" fontId="4" fillId="0" borderId="0" xfId="1" applyNumberFormat="1" applyFont="1" applyAlignment="1">
      <alignment horizontal="center"/>
    </xf>
    <xf numFmtId="165" fontId="4" fillId="0" borderId="5" xfId="1" applyNumberFormat="1" applyFont="1" applyBorder="1" applyAlignment="1">
      <alignment horizontal="right"/>
    </xf>
    <xf numFmtId="165" fontId="4" fillId="0" borderId="0" xfId="1" applyNumberFormat="1" applyFont="1" applyFill="1" applyAlignment="1">
      <alignment horizontal="right"/>
    </xf>
    <xf numFmtId="165" fontId="4" fillId="0" borderId="5" xfId="1" applyNumberFormat="1" applyFont="1" applyFill="1" applyBorder="1" applyAlignment="1">
      <alignment horizontal="center"/>
    </xf>
    <xf numFmtId="43" fontId="4" fillId="0" borderId="0" xfId="1" applyFont="1" applyFill="1" applyBorder="1" applyAlignment="1">
      <alignment horizontal="right"/>
    </xf>
    <xf numFmtId="43" fontId="4" fillId="0" borderId="0" xfId="1" applyFont="1"/>
    <xf numFmtId="43" fontId="4" fillId="0" borderId="0" xfId="0" applyNumberFormat="1" applyFont="1"/>
    <xf numFmtId="43" fontId="6" fillId="0" borderId="0" xfId="1" applyFont="1" applyFill="1"/>
    <xf numFmtId="43" fontId="3" fillId="0" borderId="0" xfId="1" applyFont="1" applyFill="1" applyAlignment="1">
      <alignment horizontal="center"/>
    </xf>
    <xf numFmtId="43" fontId="3" fillId="0" borderId="1" xfId="1" quotePrefix="1" applyFont="1" applyFill="1" applyBorder="1" applyAlignment="1">
      <alignment horizontal="center"/>
    </xf>
    <xf numFmtId="43" fontId="5" fillId="0" borderId="0" xfId="1" applyFont="1" applyFill="1" applyAlignment="1">
      <alignment horizontal="center"/>
    </xf>
    <xf numFmtId="43" fontId="3" fillId="0" borderId="0" xfId="1" applyFont="1" applyFill="1" applyAlignment="1">
      <alignment horizontal="right"/>
    </xf>
    <xf numFmtId="43" fontId="4" fillId="0" borderId="0" xfId="1" applyFont="1" applyFill="1" applyAlignment="1">
      <alignment horizontal="center"/>
    </xf>
    <xf numFmtId="43" fontId="5" fillId="0" borderId="0" xfId="1" applyFont="1" applyFill="1" applyAlignment="1">
      <alignment horizontal="right"/>
    </xf>
    <xf numFmtId="43" fontId="4" fillId="0" borderId="0" xfId="1" applyFont="1" applyFill="1" applyAlignment="1">
      <alignment horizontal="right"/>
    </xf>
    <xf numFmtId="43" fontId="6" fillId="0" borderId="0" xfId="1" applyFont="1" applyFill="1" applyBorder="1" applyAlignment="1">
      <alignment horizontal="center"/>
    </xf>
    <xf numFmtId="43" fontId="4" fillId="0" borderId="2" xfId="1" applyFont="1" applyFill="1" applyBorder="1" applyAlignment="1">
      <alignment horizontal="right"/>
    </xf>
    <xf numFmtId="43" fontId="4" fillId="0" borderId="4" xfId="1" applyFont="1" applyFill="1" applyBorder="1" applyAlignment="1">
      <alignment horizontal="right"/>
    </xf>
    <xf numFmtId="43" fontId="16" fillId="0" borderId="0" xfId="1" applyFont="1" applyFill="1" applyBorder="1" applyAlignment="1">
      <alignment horizontal="center" vertical="top" wrapText="1"/>
    </xf>
    <xf numFmtId="43" fontId="4" fillId="0" borderId="0" xfId="1" applyFont="1" applyFill="1" applyBorder="1" applyAlignment="1">
      <alignment horizontal="center" vertical="top" wrapText="1"/>
    </xf>
    <xf numFmtId="43" fontId="6" fillId="0" borderId="0" xfId="1" applyFont="1" applyFill="1" applyAlignment="1"/>
    <xf numFmtId="43" fontId="4" fillId="0" borderId="1" xfId="1" applyFont="1" applyFill="1" applyBorder="1" applyAlignment="1">
      <alignment horizontal="right"/>
    </xf>
    <xf numFmtId="43" fontId="6" fillId="0" borderId="0" xfId="1" applyFont="1" applyFill="1" applyAlignment="1">
      <alignment horizontal="right"/>
    </xf>
    <xf numFmtId="43" fontId="9" fillId="0" borderId="0" xfId="1" applyFont="1" applyFill="1"/>
    <xf numFmtId="167" fontId="4" fillId="0" borderId="0" xfId="1" applyNumberFormat="1" applyFont="1" applyFill="1" applyBorder="1" applyAlignment="1">
      <alignment horizontal="center"/>
    </xf>
    <xf numFmtId="43" fontId="10" fillId="0" borderId="0" xfId="1" applyFont="1" applyFill="1" applyAlignment="1"/>
    <xf numFmtId="49" fontId="3" fillId="0" borderId="0" xfId="2" applyNumberFormat="1" applyFont="1" applyAlignment="1">
      <alignment horizontal="center"/>
    </xf>
    <xf numFmtId="49" fontId="11" fillId="0" borderId="0" xfId="2" applyNumberFormat="1" applyFont="1" applyAlignment="1">
      <alignment horizontal="center"/>
    </xf>
    <xf numFmtId="0" fontId="6" fillId="0" borderId="0" xfId="0" applyFont="1"/>
    <xf numFmtId="43" fontId="6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49" fontId="14" fillId="0" borderId="0" xfId="2" applyNumberFormat="1" applyFont="1" applyAlignment="1">
      <alignment horizontal="center"/>
    </xf>
    <xf numFmtId="167" fontId="6" fillId="0" borderId="0" xfId="2" applyNumberFormat="1" applyFont="1"/>
    <xf numFmtId="0" fontId="9" fillId="0" borderId="0" xfId="2" applyFont="1"/>
    <xf numFmtId="3" fontId="0" fillId="0" borderId="0" xfId="0" applyNumberFormat="1"/>
    <xf numFmtId="49" fontId="9" fillId="0" borderId="0" xfId="2" applyNumberFormat="1" applyFont="1"/>
    <xf numFmtId="43" fontId="3" fillId="0" borderId="0" xfId="1" applyFont="1" applyFill="1" applyAlignment="1"/>
    <xf numFmtId="49" fontId="3" fillId="0" borderId="0" xfId="2" applyNumberFormat="1" applyFont="1" applyAlignment="1">
      <alignment horizontal="right"/>
    </xf>
    <xf numFmtId="49" fontId="4" fillId="0" borderId="0" xfId="2" applyNumberFormat="1" applyFont="1" applyAlignment="1">
      <alignment vertical="top"/>
    </xf>
    <xf numFmtId="0" fontId="3" fillId="0" borderId="0" xfId="2" applyFont="1" applyAlignment="1">
      <alignment vertical="top"/>
    </xf>
    <xf numFmtId="0" fontId="3" fillId="0" borderId="0" xfId="2" applyFont="1" applyAlignment="1">
      <alignment horizontal="center" vertical="center"/>
    </xf>
    <xf numFmtId="49" fontId="3" fillId="0" borderId="0" xfId="2" applyNumberFormat="1" applyFont="1" applyAlignment="1">
      <alignment vertical="top" wrapText="1"/>
    </xf>
    <xf numFmtId="165" fontId="4" fillId="0" borderId="3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right"/>
    </xf>
    <xf numFmtId="165" fontId="4" fillId="0" borderId="0" xfId="1" applyNumberFormat="1" applyFont="1" applyFill="1" applyAlignment="1">
      <alignment horizontal="right" vertical="center"/>
    </xf>
    <xf numFmtId="165" fontId="4" fillId="0" borderId="5" xfId="1" applyNumberFormat="1" applyFont="1" applyFill="1" applyBorder="1" applyAlignment="1">
      <alignment horizontal="right"/>
    </xf>
    <xf numFmtId="168" fontId="4" fillId="0" borderId="0" xfId="2" applyNumberFormat="1" applyFont="1"/>
    <xf numFmtId="43" fontId="3" fillId="0" borderId="0" xfId="1" quotePrefix="1" applyFont="1" applyFill="1" applyAlignment="1">
      <alignment horizontal="center"/>
    </xf>
    <xf numFmtId="49" fontId="12" fillId="0" borderId="0" xfId="2" applyNumberFormat="1" applyFont="1"/>
    <xf numFmtId="43" fontId="4" fillId="0" borderId="0" xfId="1" quotePrefix="1" applyFont="1" applyFill="1" applyBorder="1" applyAlignment="1">
      <alignment horizontal="center"/>
    </xf>
    <xf numFmtId="43" fontId="6" fillId="0" borderId="0" xfId="1" quotePrefix="1" applyFont="1" applyFill="1" applyBorder="1" applyAlignment="1">
      <alignment horizontal="center"/>
    </xf>
    <xf numFmtId="43" fontId="4" fillId="0" borderId="5" xfId="1" applyFont="1" applyFill="1" applyBorder="1" applyAlignment="1">
      <alignment horizontal="right"/>
    </xf>
    <xf numFmtId="43" fontId="4" fillId="0" borderId="0" xfId="1" applyFont="1" applyFill="1" applyBorder="1" applyAlignment="1">
      <alignment horizontal="center"/>
    </xf>
    <xf numFmtId="0" fontId="3" fillId="0" borderId="0" xfId="2" quotePrefix="1" applyFont="1" applyAlignment="1">
      <alignment horizontal="center"/>
    </xf>
    <xf numFmtId="0" fontId="5" fillId="0" borderId="0" xfId="2" quotePrefix="1" applyFont="1" applyAlignment="1">
      <alignment horizontal="center"/>
    </xf>
    <xf numFmtId="49" fontId="11" fillId="0" borderId="0" xfId="2" quotePrefix="1" applyNumberFormat="1" applyFont="1"/>
    <xf numFmtId="49" fontId="12" fillId="0" borderId="0" xfId="2" quotePrefix="1" applyNumberFormat="1" applyFont="1"/>
    <xf numFmtId="164" fontId="4" fillId="0" borderId="0" xfId="2" applyNumberFormat="1" applyFont="1" applyAlignment="1">
      <alignment horizontal="right"/>
    </xf>
    <xf numFmtId="168" fontId="4" fillId="0" borderId="0" xfId="4" applyNumberFormat="1" applyFont="1" applyFill="1" applyAlignment="1">
      <alignment horizontal="right"/>
    </xf>
    <xf numFmtId="164" fontId="4" fillId="0" borderId="0" xfId="2" applyNumberFormat="1" applyFont="1" applyAlignment="1">
      <alignment horizontal="center"/>
    </xf>
    <xf numFmtId="165" fontId="4" fillId="0" borderId="2" xfId="1" applyNumberFormat="1" applyFont="1" applyFill="1" applyBorder="1" applyAlignment="1">
      <alignment horizontal="right"/>
    </xf>
    <xf numFmtId="43" fontId="6" fillId="0" borderId="0" xfId="1" applyFont="1" applyFill="1" applyBorder="1" applyAlignment="1">
      <alignment horizontal="right" vertical="center"/>
    </xf>
    <xf numFmtId="165" fontId="4" fillId="0" borderId="4" xfId="1" applyNumberFormat="1" applyFont="1" applyFill="1" applyBorder="1" applyAlignment="1">
      <alignment horizontal="right"/>
    </xf>
    <xf numFmtId="168" fontId="6" fillId="0" borderId="0" xfId="4" applyNumberFormat="1" applyFont="1" applyFill="1" applyBorder="1" applyAlignment="1">
      <alignment horizontal="right" vertical="center"/>
    </xf>
    <xf numFmtId="169" fontId="4" fillId="0" borderId="0" xfId="2" applyNumberFormat="1" applyFont="1" applyAlignment="1">
      <alignment horizontal="right"/>
    </xf>
    <xf numFmtId="165" fontId="6" fillId="0" borderId="0" xfId="1" applyNumberFormat="1" applyFont="1" applyFill="1" applyBorder="1" applyAlignment="1">
      <alignment horizontal="right" vertical="center"/>
    </xf>
    <xf numFmtId="168" fontId="4" fillId="0" borderId="0" xfId="2" applyNumberFormat="1" applyFont="1" applyAlignment="1">
      <alignment horizontal="center"/>
    </xf>
    <xf numFmtId="168" fontId="6" fillId="0" borderId="0" xfId="2" applyNumberFormat="1" applyFont="1"/>
    <xf numFmtId="43" fontId="4" fillId="0" borderId="0" xfId="1" applyFont="1" applyFill="1" applyAlignment="1"/>
    <xf numFmtId="0" fontId="3" fillId="0" borderId="0" xfId="0" applyFont="1"/>
    <xf numFmtId="170" fontId="4" fillId="0" borderId="0" xfId="2" applyNumberFormat="1" applyFont="1" applyAlignment="1">
      <alignment horizontal="right"/>
    </xf>
    <xf numFmtId="170" fontId="6" fillId="0" borderId="0" xfId="2" applyNumberFormat="1" applyFont="1" applyAlignment="1">
      <alignment horizontal="right"/>
    </xf>
    <xf numFmtId="166" fontId="4" fillId="0" borderId="0" xfId="0" applyNumberFormat="1" applyFont="1"/>
    <xf numFmtId="172" fontId="4" fillId="0" borderId="0" xfId="2" applyNumberFormat="1" applyFont="1" applyAlignment="1">
      <alignment horizontal="right"/>
    </xf>
    <xf numFmtId="172" fontId="4" fillId="0" borderId="0" xfId="2" applyNumberFormat="1" applyFont="1" applyAlignment="1">
      <alignment horizontal="center"/>
    </xf>
    <xf numFmtId="168" fontId="6" fillId="0" borderId="0" xfId="4" applyNumberFormat="1" applyFont="1" applyFill="1" applyBorder="1" applyAlignment="1">
      <alignment horizontal="right"/>
    </xf>
    <xf numFmtId="0" fontId="6" fillId="0" borderId="0" xfId="2" applyFont="1"/>
    <xf numFmtId="49" fontId="6" fillId="0" borderId="0" xfId="8" applyNumberFormat="1" applyFont="1"/>
    <xf numFmtId="0" fontId="6" fillId="0" borderId="0" xfId="8" applyFont="1"/>
    <xf numFmtId="0" fontId="5" fillId="0" borderId="0" xfId="8" applyFont="1"/>
    <xf numFmtId="0" fontId="5" fillId="0" borderId="1" xfId="8" applyFont="1" applyBorder="1" applyAlignment="1">
      <alignment horizontal="center"/>
    </xf>
    <xf numFmtId="0" fontId="5" fillId="0" borderId="0" xfId="8" applyFont="1" applyAlignment="1">
      <alignment horizontal="center"/>
    </xf>
    <xf numFmtId="0" fontId="5" fillId="0" borderId="1" xfId="8" quotePrefix="1" applyFont="1" applyBorder="1" applyAlignment="1">
      <alignment horizontal="center"/>
    </xf>
    <xf numFmtId="0" fontId="5" fillId="0" borderId="0" xfId="8" quotePrefix="1" applyFont="1" applyAlignment="1">
      <alignment horizontal="center"/>
    </xf>
    <xf numFmtId="164" fontId="6" fillId="0" borderId="0" xfId="5" applyNumberFormat="1" applyFont="1" applyAlignment="1">
      <alignment horizontal="right"/>
    </xf>
    <xf numFmtId="49" fontId="5" fillId="0" borderId="0" xfId="8" applyNumberFormat="1" applyFont="1"/>
    <xf numFmtId="165" fontId="6" fillId="0" borderId="0" xfId="8" applyNumberFormat="1" applyFont="1"/>
    <xf numFmtId="165" fontId="6" fillId="0" borderId="0" xfId="5" applyNumberFormat="1" applyFont="1" applyAlignment="1">
      <alignment horizontal="right"/>
    </xf>
    <xf numFmtId="165" fontId="6" fillId="0" borderId="0" xfId="1" applyNumberFormat="1" applyFont="1" applyFill="1" applyAlignment="1">
      <alignment horizontal="right"/>
    </xf>
    <xf numFmtId="165" fontId="6" fillId="0" borderId="0" xfId="1" applyNumberFormat="1" applyFont="1" applyFill="1" applyBorder="1" applyAlignment="1">
      <alignment horizontal="center"/>
    </xf>
    <xf numFmtId="165" fontId="18" fillId="0" borderId="0" xfId="6" applyNumberFormat="1" applyFont="1"/>
    <xf numFmtId="165" fontId="6" fillId="0" borderId="0" xfId="3" applyFont="1" applyFill="1" applyAlignment="1"/>
    <xf numFmtId="165" fontId="6" fillId="0" borderId="0" xfId="1" applyNumberFormat="1" applyFont="1" applyFill="1" applyAlignment="1"/>
    <xf numFmtId="165" fontId="6" fillId="0" borderId="0" xfId="1" applyNumberFormat="1" applyFont="1" applyFill="1" applyBorder="1" applyAlignment="1"/>
    <xf numFmtId="165" fontId="6" fillId="0" borderId="0" xfId="1" applyNumberFormat="1" applyFont="1" applyFill="1" applyBorder="1" applyAlignment="1">
      <alignment horizontal="right"/>
    </xf>
    <xf numFmtId="165" fontId="6" fillId="0" borderId="0" xfId="8" applyNumberFormat="1" applyFont="1" applyAlignment="1">
      <alignment horizontal="left"/>
    </xf>
    <xf numFmtId="165" fontId="6" fillId="0" borderId="0" xfId="3" applyFont="1" applyFill="1" applyBorder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left"/>
    </xf>
    <xf numFmtId="168" fontId="6" fillId="0" borderId="0" xfId="8" applyNumberFormat="1" applyFont="1"/>
    <xf numFmtId="165" fontId="5" fillId="0" borderId="0" xfId="1" applyNumberFormat="1" applyFont="1" applyFill="1" applyAlignment="1">
      <alignment horizontal="right"/>
    </xf>
    <xf numFmtId="165" fontId="6" fillId="0" borderId="0" xfId="1" applyNumberFormat="1" applyFont="1" applyFill="1"/>
    <xf numFmtId="165" fontId="6" fillId="0" borderId="0" xfId="8" applyNumberFormat="1" applyFont="1" applyAlignment="1">
      <alignment horizontal="center"/>
    </xf>
    <xf numFmtId="165" fontId="6" fillId="0" borderId="0" xfId="2" applyNumberFormat="1" applyFont="1"/>
    <xf numFmtId="165" fontId="5" fillId="0" borderId="0" xfId="9" applyNumberFormat="1" applyFont="1"/>
    <xf numFmtId="165" fontId="6" fillId="0" borderId="0" xfId="8" applyNumberFormat="1" applyFont="1" applyAlignment="1">
      <alignment horizontal="right"/>
    </xf>
    <xf numFmtId="165" fontId="5" fillId="0" borderId="0" xfId="1" applyNumberFormat="1" applyFont="1" applyFill="1" applyAlignment="1">
      <alignment horizontal="center"/>
    </xf>
    <xf numFmtId="165" fontId="5" fillId="0" borderId="3" xfId="1" applyNumberFormat="1" applyFont="1" applyFill="1" applyBorder="1" applyAlignment="1">
      <alignment horizontal="center"/>
    </xf>
    <xf numFmtId="165" fontId="6" fillId="0" borderId="0" xfId="9" applyNumberFormat="1" applyFont="1"/>
    <xf numFmtId="165" fontId="5" fillId="0" borderId="0" xfId="8" applyNumberFormat="1" applyFont="1"/>
    <xf numFmtId="165" fontId="5" fillId="0" borderId="2" xfId="1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8" quotePrefix="1" applyNumberFormat="1" applyFont="1" applyAlignment="1">
      <alignment horizontal="center"/>
    </xf>
    <xf numFmtId="165" fontId="5" fillId="0" borderId="0" xfId="8" applyNumberFormat="1" applyFont="1" applyAlignment="1">
      <alignment horizontal="center"/>
    </xf>
    <xf numFmtId="165" fontId="5" fillId="0" borderId="1" xfId="8" applyNumberFormat="1" applyFont="1" applyBorder="1" applyAlignment="1">
      <alignment horizontal="center"/>
    </xf>
    <xf numFmtId="165" fontId="19" fillId="0" borderId="0" xfId="8" applyNumberFormat="1" applyFont="1" applyAlignment="1">
      <alignment horizontal="center"/>
    </xf>
    <xf numFmtId="165" fontId="6" fillId="0" borderId="0" xfId="3" applyFont="1" applyFill="1" applyBorder="1" applyAlignment="1">
      <alignment horizontal="right"/>
    </xf>
    <xf numFmtId="165" fontId="6" fillId="0" borderId="0" xfId="10" applyFont="1" applyFill="1"/>
    <xf numFmtId="165" fontId="6" fillId="0" borderId="0" xfId="10" applyFont="1" applyFill="1" applyBorder="1"/>
    <xf numFmtId="165" fontId="6" fillId="0" borderId="0" xfId="10" applyFont="1" applyFill="1" applyBorder="1" applyAlignment="1">
      <alignment horizontal="center"/>
    </xf>
    <xf numFmtId="165" fontId="5" fillId="0" borderId="2" xfId="3" applyFont="1" applyFill="1" applyBorder="1" applyAlignment="1">
      <alignment horizontal="center"/>
    </xf>
    <xf numFmtId="165" fontId="5" fillId="0" borderId="0" xfId="3" applyFont="1" applyFill="1" applyBorder="1" applyAlignment="1">
      <alignment horizontal="center"/>
    </xf>
    <xf numFmtId="165" fontId="5" fillId="0" borderId="5" xfId="8" applyNumberFormat="1" applyFont="1" applyBorder="1" applyAlignment="1">
      <alignment horizontal="right"/>
    </xf>
    <xf numFmtId="165" fontId="20" fillId="0" borderId="0" xfId="8" applyNumberFormat="1" applyFont="1"/>
    <xf numFmtId="165" fontId="17" fillId="0" borderId="0" xfId="8" applyNumberFormat="1"/>
    <xf numFmtId="165" fontId="19" fillId="0" borderId="0" xfId="2" applyNumberFormat="1" applyFont="1"/>
    <xf numFmtId="165" fontId="19" fillId="0" borderId="0" xfId="8" applyNumberFormat="1" applyFont="1"/>
    <xf numFmtId="165" fontId="6" fillId="0" borderId="0" xfId="8" quotePrefix="1" applyNumberFormat="1" applyFont="1"/>
    <xf numFmtId="49" fontId="19" fillId="0" borderId="0" xfId="8" applyNumberFormat="1" applyFont="1"/>
    <xf numFmtId="0" fontId="19" fillId="0" borderId="0" xfId="8" applyFont="1" applyAlignment="1">
      <alignment horizontal="right"/>
    </xf>
    <xf numFmtId="43" fontId="6" fillId="0" borderId="0" xfId="8" applyNumberFormat="1" applyFont="1"/>
    <xf numFmtId="168" fontId="6" fillId="0" borderId="0" xfId="3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horizontal="right"/>
    </xf>
    <xf numFmtId="0" fontId="19" fillId="0" borderId="0" xfId="8" applyFont="1" applyAlignment="1">
      <alignment horizontal="center"/>
    </xf>
    <xf numFmtId="0" fontId="19" fillId="0" borderId="0" xfId="6" applyFont="1" applyAlignment="1">
      <alignment horizontal="center"/>
    </xf>
    <xf numFmtId="0" fontId="22" fillId="0" borderId="0" xfId="8" applyFont="1" applyAlignment="1">
      <alignment horizontal="center"/>
    </xf>
    <xf numFmtId="0" fontId="23" fillId="0" borderId="0" xfId="8" applyFont="1" applyAlignment="1">
      <alignment horizontal="center"/>
    </xf>
    <xf numFmtId="0" fontId="24" fillId="0" borderId="0" xfId="8" applyFont="1" applyAlignment="1">
      <alignment horizontal="center"/>
    </xf>
    <xf numFmtId="4" fontId="6" fillId="0" borderId="0" xfId="8" applyNumberFormat="1" applyFont="1"/>
    <xf numFmtId="165" fontId="4" fillId="0" borderId="0" xfId="3" applyFont="1" applyFill="1" applyBorder="1" applyAlignment="1">
      <alignment horizontal="right"/>
    </xf>
    <xf numFmtId="10" fontId="4" fillId="0" borderId="0" xfId="2" applyNumberFormat="1" applyFont="1"/>
    <xf numFmtId="43" fontId="6" fillId="0" borderId="1" xfId="1" applyFont="1" applyFill="1" applyBorder="1"/>
    <xf numFmtId="167" fontId="4" fillId="0" borderId="0" xfId="2" applyNumberFormat="1" applyFont="1" applyAlignment="1">
      <alignment horizontal="right"/>
    </xf>
    <xf numFmtId="43" fontId="3" fillId="0" borderId="1" xfId="1" applyFont="1" applyFill="1" applyBorder="1" applyAlignment="1">
      <alignment horizontal="center"/>
    </xf>
    <xf numFmtId="43" fontId="3" fillId="0" borderId="2" xfId="1" applyFont="1" applyFill="1" applyBorder="1" applyAlignment="1">
      <alignment horizontal="center"/>
    </xf>
    <xf numFmtId="0" fontId="14" fillId="0" borderId="0" xfId="2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4" fillId="0" borderId="0" xfId="2" quotePrefix="1" applyFont="1" applyAlignment="1">
      <alignment horizontal="center"/>
    </xf>
    <xf numFmtId="0" fontId="4" fillId="0" borderId="0" xfId="2" applyFont="1" applyAlignment="1">
      <alignment horizontal="center"/>
    </xf>
    <xf numFmtId="43" fontId="4" fillId="0" borderId="0" xfId="1" quotePrefix="1" applyFont="1" applyFill="1" applyAlignment="1">
      <alignment horizontal="center"/>
    </xf>
    <xf numFmtId="43" fontId="4" fillId="0" borderId="0" xfId="1" applyFont="1" applyFill="1" applyAlignment="1">
      <alignment horizontal="center"/>
    </xf>
    <xf numFmtId="0" fontId="4" fillId="0" borderId="0" xfId="2" applyFont="1" applyAlignment="1">
      <alignment horizontal="left"/>
    </xf>
    <xf numFmtId="49" fontId="4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49" fontId="4" fillId="0" borderId="0" xfId="2" quotePrefix="1" applyNumberFormat="1" applyFont="1" applyAlignment="1">
      <alignment horizontal="center"/>
    </xf>
    <xf numFmtId="49" fontId="11" fillId="0" borderId="0" xfId="2" applyNumberFormat="1" applyFont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49" fontId="4" fillId="0" borderId="0" xfId="2" applyNumberFormat="1" applyFont="1" applyAlignment="1">
      <alignment horizontal="left"/>
    </xf>
    <xf numFmtId="0" fontId="3" fillId="2" borderId="3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top" wrapText="1"/>
    </xf>
    <xf numFmtId="0" fontId="3" fillId="0" borderId="0" xfId="2" applyFont="1" applyAlignment="1">
      <alignment horizontal="center" vertical="center"/>
    </xf>
    <xf numFmtId="0" fontId="6" fillId="0" borderId="0" xfId="2" applyFont="1" applyAlignment="1">
      <alignment horizontal="center"/>
    </xf>
    <xf numFmtId="49" fontId="5" fillId="0" borderId="0" xfId="8" quotePrefix="1" applyNumberFormat="1" applyFont="1" applyAlignment="1">
      <alignment horizontal="center"/>
    </xf>
    <xf numFmtId="49" fontId="5" fillId="0" borderId="0" xfId="8" applyNumberFormat="1" applyFont="1" applyAlignment="1">
      <alignment horizontal="center"/>
    </xf>
    <xf numFmtId="165" fontId="5" fillId="0" borderId="0" xfId="8" quotePrefix="1" applyNumberFormat="1" applyFont="1" applyAlignment="1">
      <alignment horizontal="center"/>
    </xf>
    <xf numFmtId="165" fontId="5" fillId="0" borderId="0" xfId="8" applyNumberFormat="1" applyFont="1" applyAlignment="1">
      <alignment horizontal="center"/>
    </xf>
    <xf numFmtId="165" fontId="5" fillId="0" borderId="0" xfId="8" applyNumberFormat="1" applyFont="1" applyAlignment="1">
      <alignment horizontal="center" vertical="center"/>
    </xf>
    <xf numFmtId="165" fontId="5" fillId="0" borderId="1" xfId="8" applyNumberFormat="1" applyFont="1" applyBorder="1" applyAlignment="1">
      <alignment horizontal="center"/>
    </xf>
    <xf numFmtId="165" fontId="5" fillId="0" borderId="2" xfId="8" applyNumberFormat="1" applyFont="1" applyBorder="1" applyAlignment="1">
      <alignment horizontal="center"/>
    </xf>
    <xf numFmtId="0" fontId="5" fillId="0" borderId="2" xfId="8" applyFont="1" applyBorder="1" applyAlignment="1">
      <alignment horizontal="center"/>
    </xf>
    <xf numFmtId="0" fontId="5" fillId="0" borderId="1" xfId="8" applyFont="1" applyBorder="1" applyAlignment="1">
      <alignment horizontal="center"/>
    </xf>
    <xf numFmtId="49" fontId="5" fillId="0" borderId="0" xfId="2" applyNumberFormat="1" applyFont="1" applyAlignment="1">
      <alignment horizontal="center"/>
    </xf>
    <xf numFmtId="0" fontId="5" fillId="0" borderId="0" xfId="8" applyFont="1" applyAlignment="1">
      <alignment horizontal="center" vertical="center"/>
    </xf>
    <xf numFmtId="165" fontId="5" fillId="0" borderId="0" xfId="2" applyNumberFormat="1" applyFont="1" applyAlignment="1">
      <alignment horizontal="center"/>
    </xf>
    <xf numFmtId="49" fontId="4" fillId="3" borderId="0" xfId="2" applyNumberFormat="1" applyFont="1" applyFill="1"/>
    <xf numFmtId="171" fontId="4" fillId="3" borderId="4" xfId="2" applyNumberFormat="1" applyFont="1" applyFill="1" applyBorder="1" applyAlignment="1">
      <alignment horizontal="right"/>
    </xf>
    <xf numFmtId="168" fontId="6" fillId="3" borderId="5" xfId="2" applyNumberFormat="1" applyFont="1" applyFill="1" applyBorder="1"/>
    <xf numFmtId="171" fontId="4" fillId="3" borderId="4" xfId="0" applyNumberFormat="1" applyFont="1" applyFill="1" applyBorder="1" applyAlignment="1">
      <alignment horizontal="right"/>
    </xf>
    <xf numFmtId="168" fontId="6" fillId="3" borderId="4" xfId="4" applyNumberFormat="1" applyFont="1" applyFill="1" applyBorder="1" applyAlignment="1">
      <alignment horizontal="right"/>
    </xf>
  </cellXfs>
  <cellStyles count="15">
    <cellStyle name="Comma" xfId="1" builtinId="3"/>
    <cellStyle name="Comma 10 2 2" xfId="3" xr:uid="{9F762016-DE13-4F6B-BFA8-59AE09368131}"/>
    <cellStyle name="Comma 10 3" xfId="4" xr:uid="{A4A489B3-A120-46E6-872A-E77B4AF9DF40}"/>
    <cellStyle name="Comma 16 2" xfId="7" xr:uid="{C3365CE6-BB3D-47C1-B6BE-011CED7D2502}"/>
    <cellStyle name="Comma 2" xfId="10" xr:uid="{3274180B-5827-4449-8404-256EBC9AD3CD}"/>
    <cellStyle name="Comma 3" xfId="13" xr:uid="{7F755856-03B9-4BCC-A226-CB7A769817DE}"/>
    <cellStyle name="Comma 4" xfId="11" xr:uid="{A31A1F7C-782B-4866-A531-F45314EE80BB}"/>
    <cellStyle name="Comma 6" xfId="14" xr:uid="{B33016AE-C8FE-4DE6-9599-F8EA996103AD}"/>
    <cellStyle name="Normal" xfId="0" builtinId="0"/>
    <cellStyle name="Normal 2" xfId="2" xr:uid="{34E062A2-47F4-446A-B2D0-16C98F263E27}"/>
    <cellStyle name="Normal 2 2" xfId="12" xr:uid="{FB2452D6-1BFD-4B7C-976A-6B37C4357550}"/>
    <cellStyle name="Normal 3" xfId="8" xr:uid="{980E3E0C-E846-4864-8E9C-63313EA171C4}"/>
    <cellStyle name="Normal 3 2" xfId="6" xr:uid="{E1460130-3085-46B4-A1A3-3C97DE6A649D}"/>
    <cellStyle name="Normal_BL" xfId="5" xr:uid="{F0AEC520-F7D0-4636-AC50-A48AAAE3B12B}"/>
    <cellStyle name="ปกติ_งบการเงินไทย Q1-49" xfId="9" xr:uid="{8FA62EDE-EA38-479F-B3B4-2222A86ED4D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F7753-958F-47EC-A76D-6BB17CD12B76}">
  <sheetPr>
    <pageSetUpPr fitToPage="1"/>
  </sheetPr>
  <dimension ref="B1:P185"/>
  <sheetViews>
    <sheetView view="pageBreakPreview" topLeftCell="A110" zoomScaleNormal="145" zoomScaleSheetLayoutView="100" workbookViewId="0">
      <selection activeCell="C119" sqref="C119"/>
    </sheetView>
  </sheetViews>
  <sheetFormatPr defaultColWidth="9" defaultRowHeight="21"/>
  <cols>
    <col min="1" max="1" width="8.7109375" style="70" customWidth="1"/>
    <col min="2" max="2" width="2.140625" style="70" customWidth="1"/>
    <col min="3" max="3" width="45.42578125" style="4" customWidth="1"/>
    <col min="4" max="4" width="7.7109375" style="2" customWidth="1"/>
    <col min="5" max="5" width="1" style="2" customWidth="1"/>
    <col min="6" max="6" width="17" style="23" customWidth="1"/>
    <col min="7" max="7" width="1" style="23" customWidth="1"/>
    <col min="8" max="8" width="16.140625" style="23" customWidth="1"/>
    <col min="9" max="9" width="1.140625" style="23" customWidth="1"/>
    <col min="10" max="10" width="16.42578125" style="49" customWidth="1"/>
    <col min="11" max="11" width="1" style="23" customWidth="1"/>
    <col min="12" max="12" width="15.7109375" style="23" customWidth="1"/>
    <col min="13" max="13" width="11.28515625" style="49" bestFit="1" customWidth="1"/>
    <col min="14" max="14" width="11.28515625" style="70" bestFit="1" customWidth="1"/>
    <col min="15" max="15" width="9" style="70"/>
    <col min="16" max="16" width="16.42578125" style="70" customWidth="1"/>
    <col min="17" max="16384" width="9" style="70"/>
  </cols>
  <sheetData>
    <row r="1" spans="2:14">
      <c r="C1" s="191" t="s">
        <v>0</v>
      </c>
      <c r="D1" s="191"/>
      <c r="E1" s="191"/>
      <c r="F1" s="191"/>
      <c r="G1" s="191"/>
      <c r="H1" s="191"/>
      <c r="I1" s="191"/>
      <c r="J1" s="191"/>
      <c r="K1" s="191"/>
      <c r="L1" s="191"/>
    </row>
    <row r="2" spans="2:14">
      <c r="C2" s="191" t="s">
        <v>1</v>
      </c>
      <c r="D2" s="191"/>
      <c r="E2" s="191"/>
      <c r="F2" s="191"/>
      <c r="G2" s="191"/>
      <c r="H2" s="191"/>
      <c r="I2" s="191"/>
      <c r="J2" s="191"/>
      <c r="K2" s="191"/>
      <c r="L2" s="191"/>
    </row>
    <row r="3" spans="2:14">
      <c r="C3" s="191" t="s">
        <v>251</v>
      </c>
      <c r="D3" s="191"/>
      <c r="E3" s="191"/>
      <c r="F3" s="191"/>
      <c r="G3" s="191"/>
      <c r="H3" s="191"/>
      <c r="I3" s="191"/>
      <c r="J3" s="191"/>
      <c r="K3" s="191"/>
      <c r="L3" s="191"/>
    </row>
    <row r="4" spans="2:14">
      <c r="C4" s="1"/>
      <c r="F4" s="188" t="s">
        <v>250</v>
      </c>
      <c r="G4" s="188"/>
      <c r="H4" s="188"/>
      <c r="I4" s="188"/>
      <c r="J4" s="188"/>
      <c r="K4" s="188"/>
      <c r="L4" s="188"/>
    </row>
    <row r="5" spans="2:14">
      <c r="C5" s="1"/>
      <c r="F5" s="189" t="s">
        <v>2</v>
      </c>
      <c r="G5" s="189"/>
      <c r="H5" s="189"/>
      <c r="I5" s="79"/>
      <c r="J5" s="189" t="s">
        <v>3</v>
      </c>
      <c r="K5" s="189"/>
      <c r="L5" s="189"/>
    </row>
    <row r="6" spans="2:14">
      <c r="D6" s="5" t="s">
        <v>4</v>
      </c>
      <c r="E6" s="3"/>
      <c r="F6" s="51" t="s">
        <v>249</v>
      </c>
      <c r="G6" s="50"/>
      <c r="H6" s="51" t="s">
        <v>162</v>
      </c>
      <c r="I6" s="50"/>
      <c r="J6" s="51" t="s">
        <v>249</v>
      </c>
      <c r="K6" s="50"/>
      <c r="L6" s="51" t="s">
        <v>162</v>
      </c>
    </row>
    <row r="7" spans="2:14">
      <c r="B7" s="190" t="s">
        <v>5</v>
      </c>
      <c r="C7" s="190"/>
      <c r="E7" s="3"/>
      <c r="F7" s="50"/>
      <c r="G7" s="50"/>
      <c r="H7" s="50"/>
      <c r="I7" s="50"/>
      <c r="J7" s="52"/>
      <c r="K7" s="50"/>
      <c r="L7" s="52"/>
    </row>
    <row r="8" spans="2:14">
      <c r="B8" s="6" t="s">
        <v>6</v>
      </c>
      <c r="D8" s="7"/>
      <c r="E8" s="7"/>
      <c r="F8" s="53"/>
      <c r="G8" s="54"/>
      <c r="H8" s="53"/>
      <c r="I8" s="54"/>
      <c r="J8" s="55"/>
      <c r="K8" s="53"/>
      <c r="L8" s="55"/>
    </row>
    <row r="9" spans="2:14">
      <c r="C9" s="4" t="s">
        <v>7</v>
      </c>
      <c r="D9" s="7">
        <v>7</v>
      </c>
      <c r="E9" s="7"/>
      <c r="F9" s="49">
        <v>7929706.4400000013</v>
      </c>
      <c r="G9" s="54"/>
      <c r="H9" s="49">
        <v>6541486.9100000001</v>
      </c>
      <c r="I9" s="54"/>
      <c r="J9" s="49">
        <v>3225395.3</v>
      </c>
      <c r="K9" s="56"/>
      <c r="L9" s="49">
        <v>2155021.1</v>
      </c>
      <c r="N9" s="49"/>
    </row>
    <row r="10" spans="2:14">
      <c r="C10" s="4" t="s">
        <v>8</v>
      </c>
      <c r="D10" s="7"/>
      <c r="E10" s="7"/>
      <c r="F10" s="49"/>
      <c r="G10" s="54"/>
      <c r="H10" s="49"/>
      <c r="I10" s="54"/>
      <c r="K10" s="56"/>
      <c r="L10" s="49"/>
      <c r="N10" s="49"/>
    </row>
    <row r="11" spans="2:14">
      <c r="C11" s="4" t="s">
        <v>9</v>
      </c>
      <c r="D11" s="7">
        <v>6.4</v>
      </c>
      <c r="E11" s="7"/>
      <c r="F11" s="49">
        <v>24960925.57</v>
      </c>
      <c r="G11" s="54"/>
      <c r="H11" s="49">
        <v>11961685.569999961</v>
      </c>
      <c r="I11" s="54"/>
      <c r="J11" s="49">
        <v>416442289.81999999</v>
      </c>
      <c r="K11" s="56"/>
      <c r="L11" s="49">
        <v>9694901.4900000002</v>
      </c>
      <c r="N11" s="49"/>
    </row>
    <row r="12" spans="2:14">
      <c r="C12" s="4" t="s">
        <v>10</v>
      </c>
      <c r="D12" s="7">
        <v>8</v>
      </c>
      <c r="E12" s="7"/>
      <c r="F12" s="49">
        <v>95363313.640000001</v>
      </c>
      <c r="G12" s="54"/>
      <c r="H12" s="49">
        <v>126943370.11</v>
      </c>
      <c r="I12" s="54"/>
      <c r="J12" s="49">
        <v>16930401.739999995</v>
      </c>
      <c r="K12" s="56"/>
      <c r="L12" s="49">
        <v>9592260.0600000024</v>
      </c>
      <c r="N12" s="49"/>
    </row>
    <row r="13" spans="2:14">
      <c r="C13" s="4" t="s">
        <v>177</v>
      </c>
      <c r="D13" s="7">
        <v>9</v>
      </c>
      <c r="E13" s="7"/>
      <c r="F13" s="49">
        <v>129095337.36</v>
      </c>
      <c r="G13" s="54"/>
      <c r="H13" s="49">
        <v>0</v>
      </c>
      <c r="I13" s="54"/>
      <c r="J13" s="49">
        <v>129095337.36</v>
      </c>
      <c r="K13" s="56"/>
      <c r="L13" s="49">
        <v>0</v>
      </c>
      <c r="N13" s="49"/>
    </row>
    <row r="14" spans="2:14">
      <c r="C14" s="221" t="s">
        <v>342</v>
      </c>
      <c r="D14" s="7">
        <v>10</v>
      </c>
      <c r="E14" s="7"/>
      <c r="F14" s="49">
        <v>291385551.57999998</v>
      </c>
      <c r="G14" s="54"/>
      <c r="H14" s="49">
        <v>0</v>
      </c>
      <c r="I14" s="54"/>
      <c r="J14" s="49">
        <v>0</v>
      </c>
      <c r="K14" s="56"/>
      <c r="L14" s="49">
        <v>0</v>
      </c>
      <c r="N14" s="49"/>
    </row>
    <row r="15" spans="2:14">
      <c r="C15" s="4" t="s">
        <v>215</v>
      </c>
      <c r="D15" s="7"/>
      <c r="E15" s="7"/>
      <c r="F15" s="49">
        <v>0</v>
      </c>
      <c r="G15" s="54"/>
      <c r="H15" s="49">
        <v>79957826.989999995</v>
      </c>
      <c r="I15" s="54"/>
      <c r="J15" s="49">
        <v>0</v>
      </c>
      <c r="K15" s="56"/>
      <c r="L15" s="49">
        <v>79957826.989999995</v>
      </c>
      <c r="N15" s="49"/>
    </row>
    <row r="16" spans="2:14">
      <c r="C16" s="4" t="s">
        <v>172</v>
      </c>
      <c r="D16" s="7">
        <v>11</v>
      </c>
      <c r="E16" s="7"/>
      <c r="F16" s="23">
        <v>0</v>
      </c>
      <c r="G16" s="54"/>
      <c r="H16" s="49">
        <v>1998431.4800000002</v>
      </c>
      <c r="I16" s="54"/>
      <c r="J16" s="49">
        <v>0</v>
      </c>
      <c r="K16" s="56"/>
      <c r="L16" s="49">
        <v>0</v>
      </c>
      <c r="N16" s="49"/>
    </row>
    <row r="17" spans="2:14">
      <c r="C17" s="4" t="s">
        <v>178</v>
      </c>
      <c r="D17" s="7">
        <v>12</v>
      </c>
      <c r="E17" s="7"/>
      <c r="F17" s="49">
        <v>24301171.180000015</v>
      </c>
      <c r="G17" s="54"/>
      <c r="H17" s="49">
        <v>0</v>
      </c>
      <c r="I17" s="54"/>
      <c r="J17" s="49">
        <v>0</v>
      </c>
      <c r="K17" s="56"/>
      <c r="L17" s="49">
        <v>0</v>
      </c>
      <c r="N17" s="49"/>
    </row>
    <row r="18" spans="2:14">
      <c r="C18" s="4" t="s">
        <v>179</v>
      </c>
      <c r="D18" s="7">
        <v>13</v>
      </c>
      <c r="E18" s="7"/>
      <c r="F18" s="49">
        <v>4301302</v>
      </c>
      <c r="G18" s="54"/>
      <c r="H18" s="49">
        <v>0</v>
      </c>
      <c r="I18" s="54"/>
      <c r="J18" s="49">
        <v>0</v>
      </c>
      <c r="K18" s="56"/>
      <c r="L18" s="49">
        <v>0</v>
      </c>
      <c r="N18" s="49"/>
    </row>
    <row r="19" spans="2:14">
      <c r="C19" s="4" t="s">
        <v>199</v>
      </c>
      <c r="D19" s="7">
        <v>6.5</v>
      </c>
      <c r="E19" s="7"/>
      <c r="F19" s="49">
        <v>11258040.519999996</v>
      </c>
      <c r="G19" s="54"/>
      <c r="H19" s="49">
        <v>6108767.1799999997</v>
      </c>
      <c r="I19" s="54"/>
      <c r="J19" s="49">
        <v>291460841.93999994</v>
      </c>
      <c r="K19" s="56"/>
      <c r="L19" s="49">
        <v>116385000</v>
      </c>
      <c r="N19" s="49"/>
    </row>
    <row r="20" spans="2:14">
      <c r="C20" s="4" t="s">
        <v>220</v>
      </c>
      <c r="D20" s="7">
        <v>14</v>
      </c>
      <c r="E20" s="7"/>
      <c r="F20" s="56">
        <v>812423332.08000004</v>
      </c>
      <c r="G20" s="54"/>
      <c r="H20" s="56">
        <v>0</v>
      </c>
      <c r="I20" s="54"/>
      <c r="J20" s="49">
        <v>384616209.87</v>
      </c>
      <c r="K20" s="56"/>
      <c r="L20" s="56">
        <v>0</v>
      </c>
      <c r="N20" s="49"/>
    </row>
    <row r="21" spans="2:14">
      <c r="C21" s="4" t="s">
        <v>11</v>
      </c>
      <c r="D21" s="7"/>
      <c r="E21" s="7"/>
      <c r="F21" s="57"/>
      <c r="G21" s="54"/>
      <c r="H21" s="57"/>
      <c r="I21" s="54"/>
      <c r="J21" s="70"/>
      <c r="K21" s="56"/>
      <c r="L21" s="57"/>
      <c r="N21" s="49"/>
    </row>
    <row r="22" spans="2:14">
      <c r="C22" s="4" t="s">
        <v>216</v>
      </c>
      <c r="D22" s="7"/>
      <c r="E22" s="7"/>
      <c r="F22" s="57">
        <v>24795714.870000001</v>
      </c>
      <c r="G22" s="54"/>
      <c r="H22" s="57">
        <v>6888486.3699999992</v>
      </c>
      <c r="I22" s="54"/>
      <c r="J22" s="57">
        <v>7721410.8499999996</v>
      </c>
      <c r="K22" s="56"/>
      <c r="L22" s="57">
        <v>2197547.9700000002</v>
      </c>
      <c r="N22" s="49"/>
    </row>
    <row r="23" spans="2:14">
      <c r="B23" s="6" t="s">
        <v>12</v>
      </c>
      <c r="D23" s="7"/>
      <c r="E23" s="7"/>
      <c r="F23" s="58">
        <f>SUM(F9:F22)</f>
        <v>1425814395.2399998</v>
      </c>
      <c r="G23" s="54"/>
      <c r="H23" s="58">
        <f>SUM(H9:H22)</f>
        <v>240400054.60999998</v>
      </c>
      <c r="I23" s="54"/>
      <c r="J23" s="58">
        <f>SUM(J9:J22)</f>
        <v>1249491886.8799999</v>
      </c>
      <c r="K23" s="56"/>
      <c r="L23" s="58">
        <f>SUM(L9:L22)</f>
        <v>219982557.60999998</v>
      </c>
      <c r="N23" s="49"/>
    </row>
    <row r="24" spans="2:14" ht="8.25" customHeight="1">
      <c r="C24" s="6"/>
      <c r="D24" s="7"/>
      <c r="E24" s="7"/>
      <c r="G24" s="54"/>
      <c r="I24" s="54"/>
      <c r="K24" s="56"/>
      <c r="L24" s="49"/>
      <c r="M24" s="49">
        <v>0</v>
      </c>
      <c r="N24" s="49">
        <v>0</v>
      </c>
    </row>
    <row r="25" spans="2:14">
      <c r="B25" s="6" t="s">
        <v>13</v>
      </c>
      <c r="D25" s="7"/>
      <c r="E25" s="7"/>
      <c r="G25" s="54"/>
      <c r="I25" s="54"/>
      <c r="K25" s="56"/>
      <c r="L25" s="49"/>
    </row>
    <row r="26" spans="2:14">
      <c r="C26" s="4" t="s">
        <v>14</v>
      </c>
      <c r="D26" s="7">
        <v>15</v>
      </c>
      <c r="E26" s="7"/>
      <c r="F26" s="49">
        <v>40000000</v>
      </c>
      <c r="G26" s="54"/>
      <c r="H26" s="49">
        <v>50000000</v>
      </c>
      <c r="I26" s="54"/>
      <c r="J26" s="49">
        <v>40000000</v>
      </c>
      <c r="K26" s="56"/>
      <c r="L26" s="49">
        <v>50000000</v>
      </c>
      <c r="N26" s="71"/>
    </row>
    <row r="27" spans="2:14">
      <c r="C27" s="4" t="s">
        <v>15</v>
      </c>
      <c r="D27" s="7">
        <v>16</v>
      </c>
      <c r="E27" s="7"/>
      <c r="F27" s="49">
        <v>91276343.789999992</v>
      </c>
      <c r="G27" s="54"/>
      <c r="H27" s="49">
        <v>1623215.6999999997</v>
      </c>
      <c r="I27" s="54"/>
      <c r="J27" s="49">
        <v>450000</v>
      </c>
      <c r="K27" s="56"/>
      <c r="L27" s="49">
        <v>449999.99999999988</v>
      </c>
      <c r="N27" s="71"/>
    </row>
    <row r="28" spans="2:14">
      <c r="C28" s="4" t="s">
        <v>16</v>
      </c>
      <c r="D28" s="7">
        <v>17</v>
      </c>
      <c r="E28" s="7"/>
      <c r="F28" s="49">
        <v>0</v>
      </c>
      <c r="G28" s="54"/>
      <c r="H28" s="49">
        <v>0</v>
      </c>
      <c r="I28" s="54"/>
      <c r="J28" s="49">
        <v>1811250000</v>
      </c>
      <c r="K28" s="56"/>
      <c r="L28" s="49">
        <v>258699700</v>
      </c>
      <c r="N28" s="71"/>
    </row>
    <row r="29" spans="2:14">
      <c r="C29" s="4" t="s">
        <v>17</v>
      </c>
      <c r="D29" s="7">
        <v>18</v>
      </c>
      <c r="E29" s="7"/>
      <c r="F29" s="49">
        <v>37419915.399999999</v>
      </c>
      <c r="G29" s="54"/>
      <c r="H29" s="49">
        <v>1263776134.3199999</v>
      </c>
      <c r="I29" s="54"/>
      <c r="J29" s="49">
        <v>19500000</v>
      </c>
      <c r="K29" s="56"/>
      <c r="L29" s="49">
        <v>1154680000</v>
      </c>
      <c r="N29" s="71"/>
    </row>
    <row r="30" spans="2:14">
      <c r="C30" s="4" t="s">
        <v>180</v>
      </c>
      <c r="D30" s="72">
        <v>19</v>
      </c>
      <c r="E30" s="7"/>
      <c r="F30" s="49">
        <v>624326404.88999999</v>
      </c>
      <c r="G30" s="54"/>
      <c r="H30" s="49">
        <v>0</v>
      </c>
      <c r="I30" s="54"/>
      <c r="J30" s="49">
        <v>0</v>
      </c>
      <c r="K30" s="56"/>
      <c r="L30" s="49">
        <v>0</v>
      </c>
      <c r="N30" s="71"/>
    </row>
    <row r="31" spans="2:14">
      <c r="C31" s="4" t="s">
        <v>337</v>
      </c>
      <c r="D31" s="7">
        <v>6.6</v>
      </c>
      <c r="E31" s="7"/>
      <c r="F31" s="49">
        <v>0</v>
      </c>
      <c r="G31" s="54"/>
      <c r="H31" s="49">
        <v>0</v>
      </c>
      <c r="I31" s="54"/>
      <c r="J31" s="49">
        <v>64925808.43</v>
      </c>
      <c r="K31" s="56"/>
      <c r="L31" s="49">
        <v>30000000</v>
      </c>
      <c r="N31" s="71"/>
    </row>
    <row r="32" spans="2:14">
      <c r="C32" s="4" t="s">
        <v>221</v>
      </c>
      <c r="D32" s="7">
        <v>20</v>
      </c>
      <c r="E32" s="7"/>
      <c r="F32" s="49">
        <v>142580583.97999999</v>
      </c>
      <c r="G32" s="54"/>
      <c r="H32" s="49">
        <v>141040583.96999997</v>
      </c>
      <c r="I32" s="54"/>
      <c r="J32" s="49">
        <v>142580583.97999999</v>
      </c>
      <c r="K32" s="56"/>
      <c r="L32" s="49">
        <v>141040583.96999997</v>
      </c>
      <c r="N32" s="71"/>
    </row>
    <row r="33" spans="2:14">
      <c r="C33" s="4" t="s">
        <v>163</v>
      </c>
      <c r="D33" s="7">
        <v>11</v>
      </c>
      <c r="E33" s="7"/>
      <c r="F33" s="49">
        <v>0</v>
      </c>
      <c r="G33" s="54"/>
      <c r="H33" s="49">
        <v>8775059.6900000013</v>
      </c>
      <c r="I33" s="54"/>
      <c r="J33" s="49">
        <v>0</v>
      </c>
      <c r="K33" s="56"/>
      <c r="L33" s="49">
        <v>0</v>
      </c>
      <c r="N33" s="71"/>
    </row>
    <row r="34" spans="2:14">
      <c r="C34" s="4" t="s">
        <v>18</v>
      </c>
      <c r="D34" s="7">
        <v>21</v>
      </c>
      <c r="E34" s="7"/>
      <c r="F34" s="49">
        <v>419593880.78999996</v>
      </c>
      <c r="G34" s="54"/>
      <c r="H34" s="49">
        <v>58365445.289999999</v>
      </c>
      <c r="I34" s="54"/>
      <c r="J34" s="49">
        <v>58365445.289999999</v>
      </c>
      <c r="K34" s="56"/>
      <c r="L34" s="49">
        <v>58365445.289999999</v>
      </c>
      <c r="N34" s="71"/>
    </row>
    <row r="35" spans="2:14">
      <c r="C35" s="4" t="s">
        <v>19</v>
      </c>
      <c r="D35" s="7">
        <v>22</v>
      </c>
      <c r="E35" s="7"/>
      <c r="F35" s="49">
        <v>2092192218.76</v>
      </c>
      <c r="G35" s="54"/>
      <c r="H35" s="49">
        <v>280181548.87</v>
      </c>
      <c r="I35" s="54"/>
      <c r="J35" s="49">
        <v>99940872.319999993</v>
      </c>
      <c r="K35" s="56"/>
      <c r="L35" s="49">
        <v>107287931.05000001</v>
      </c>
      <c r="N35" s="71"/>
    </row>
    <row r="36" spans="2:14">
      <c r="C36" s="4" t="s">
        <v>20</v>
      </c>
      <c r="D36" s="7">
        <v>23</v>
      </c>
      <c r="E36" s="7"/>
      <c r="F36" s="49">
        <v>86265673.86999999</v>
      </c>
      <c r="G36" s="54"/>
      <c r="H36" s="49">
        <v>189502378.63</v>
      </c>
      <c r="I36" s="54"/>
      <c r="J36" s="49">
        <v>83304505.609999985</v>
      </c>
      <c r="K36" s="56"/>
      <c r="L36" s="49">
        <v>96738072.709999979</v>
      </c>
      <c r="N36" s="71"/>
    </row>
    <row r="37" spans="2:14">
      <c r="C37" s="4" t="s">
        <v>21</v>
      </c>
      <c r="D37" s="7">
        <v>24</v>
      </c>
      <c r="E37" s="7"/>
      <c r="F37" s="49">
        <v>341515049.81</v>
      </c>
      <c r="G37" s="54"/>
      <c r="H37" s="49">
        <v>99462827.439999998</v>
      </c>
      <c r="I37" s="54"/>
      <c r="J37" s="49">
        <v>9349.24</v>
      </c>
      <c r="K37" s="56"/>
      <c r="L37" s="49">
        <v>24885.5</v>
      </c>
      <c r="N37" s="71"/>
    </row>
    <row r="38" spans="2:14">
      <c r="C38" s="4" t="s">
        <v>22</v>
      </c>
      <c r="D38" s="7">
        <v>5.0999999999999996</v>
      </c>
      <c r="E38" s="7"/>
      <c r="F38" s="49">
        <v>1537708251.03</v>
      </c>
      <c r="G38" s="54"/>
      <c r="H38" s="49">
        <v>54990810.420000002</v>
      </c>
      <c r="I38" s="54"/>
      <c r="J38" s="49">
        <v>0</v>
      </c>
      <c r="K38" s="56"/>
      <c r="L38" s="49">
        <v>0</v>
      </c>
      <c r="N38" s="71"/>
    </row>
    <row r="39" spans="2:14">
      <c r="C39" s="4" t="s">
        <v>23</v>
      </c>
      <c r="D39" s="7">
        <v>25</v>
      </c>
      <c r="E39" s="7"/>
      <c r="F39" s="49">
        <v>9600616.6199999992</v>
      </c>
      <c r="G39" s="54"/>
      <c r="H39" s="49">
        <v>23661219.43</v>
      </c>
      <c r="I39" s="54"/>
      <c r="J39" s="49">
        <v>6087627.6899999995</v>
      </c>
      <c r="K39" s="56"/>
      <c r="L39" s="49">
        <v>23308319.43</v>
      </c>
      <c r="N39" s="71"/>
    </row>
    <row r="40" spans="2:14">
      <c r="C40" s="4" t="s">
        <v>24</v>
      </c>
      <c r="D40" s="7">
        <v>37.299999999999997</v>
      </c>
      <c r="E40" s="7"/>
      <c r="F40" s="49">
        <v>759687.3</v>
      </c>
      <c r="G40" s="54"/>
      <c r="H40" s="49">
        <v>1726154.6600000001</v>
      </c>
      <c r="I40" s="54"/>
      <c r="J40" s="49">
        <v>0</v>
      </c>
      <c r="K40" s="56"/>
      <c r="L40" s="49">
        <v>0</v>
      </c>
      <c r="N40" s="71"/>
    </row>
    <row r="41" spans="2:14">
      <c r="B41" s="6" t="s">
        <v>25</v>
      </c>
      <c r="D41" s="7"/>
      <c r="E41" s="7"/>
      <c r="F41" s="58">
        <f>SUM(F26:F40)</f>
        <v>5423238626.2399998</v>
      </c>
      <c r="G41" s="54"/>
      <c r="H41" s="58">
        <f>SUM(H26:H40)</f>
        <v>2173105378.4200001</v>
      </c>
      <c r="I41" s="54"/>
      <c r="J41" s="58">
        <f>SUM(J26:J40)</f>
        <v>2326414192.5599999</v>
      </c>
      <c r="K41" s="56"/>
      <c r="L41" s="58">
        <f>SUM(L26:L40)</f>
        <v>1920594937.95</v>
      </c>
      <c r="N41" s="71"/>
    </row>
    <row r="42" spans="2:14" ht="20.85" customHeight="1" thickBot="1">
      <c r="B42" s="6" t="s">
        <v>26</v>
      </c>
      <c r="C42" s="6"/>
      <c r="D42" s="7"/>
      <c r="E42" s="7"/>
      <c r="F42" s="59">
        <f>F23+F41</f>
        <v>6849053021.4799995</v>
      </c>
      <c r="G42" s="54"/>
      <c r="H42" s="59">
        <f>H23+H41</f>
        <v>2413505433.0300002</v>
      </c>
      <c r="I42" s="54"/>
      <c r="J42" s="59">
        <f>J23+J41</f>
        <v>3575906079.4399996</v>
      </c>
      <c r="K42" s="56"/>
      <c r="L42" s="59">
        <f>L23+L41</f>
        <v>2140577495.5599999</v>
      </c>
      <c r="N42" s="71"/>
    </row>
    <row r="43" spans="2:14" ht="13.5" customHeight="1" thickTop="1">
      <c r="C43" s="6"/>
      <c r="D43" s="7"/>
      <c r="E43" s="7"/>
      <c r="F43" s="56"/>
      <c r="G43" s="54"/>
      <c r="H43" s="56"/>
      <c r="I43" s="54"/>
      <c r="J43" s="56"/>
      <c r="K43" s="56"/>
      <c r="L43" s="56"/>
      <c r="N43" s="71"/>
    </row>
    <row r="44" spans="2:14">
      <c r="B44" s="9" t="s">
        <v>265</v>
      </c>
      <c r="C44" s="70"/>
      <c r="D44" s="7"/>
      <c r="E44" s="7"/>
      <c r="F44" s="53"/>
      <c r="G44" s="54"/>
      <c r="H44" s="54"/>
      <c r="I44" s="54"/>
      <c r="J44" s="55"/>
      <c r="K44" s="53"/>
      <c r="L44" s="53"/>
    </row>
    <row r="45" spans="2:14">
      <c r="B45" s="9"/>
      <c r="C45" s="70"/>
      <c r="D45" s="7"/>
      <c r="E45" s="7"/>
      <c r="F45" s="53"/>
      <c r="G45" s="54"/>
      <c r="H45" s="54"/>
      <c r="I45" s="54"/>
      <c r="J45" s="55"/>
      <c r="K45" s="53"/>
      <c r="L45" s="53"/>
    </row>
    <row r="46" spans="2:14">
      <c r="C46" s="9"/>
      <c r="D46" s="7"/>
      <c r="E46" s="7"/>
      <c r="F46" s="53"/>
      <c r="G46" s="54"/>
      <c r="H46" s="54"/>
      <c r="I46" s="54"/>
      <c r="J46" s="55"/>
      <c r="K46" s="53"/>
      <c r="L46" s="53"/>
    </row>
    <row r="47" spans="2:14">
      <c r="C47" s="9"/>
      <c r="D47" s="7"/>
      <c r="E47" s="7"/>
      <c r="F47" s="53"/>
      <c r="G47" s="54"/>
      <c r="H47" s="54"/>
      <c r="I47" s="54"/>
      <c r="J47" s="55"/>
      <c r="K47" s="53"/>
      <c r="L47" s="53"/>
    </row>
    <row r="48" spans="2:14">
      <c r="B48" s="193" t="s">
        <v>328</v>
      </c>
      <c r="C48" s="193"/>
      <c r="D48" s="193"/>
      <c r="E48" s="193"/>
      <c r="F48" s="193"/>
      <c r="G48" s="193"/>
      <c r="H48" s="193"/>
      <c r="I48" s="193"/>
      <c r="J48" s="193"/>
      <c r="K48" s="193"/>
      <c r="L48" s="193"/>
    </row>
    <row r="49" spans="2:12">
      <c r="B49" s="196" t="s">
        <v>329</v>
      </c>
      <c r="C49" s="196"/>
      <c r="D49" s="196"/>
      <c r="E49" s="196"/>
      <c r="F49" s="196"/>
      <c r="G49" s="196"/>
      <c r="H49" s="196"/>
      <c r="I49" s="196"/>
      <c r="J49" s="196"/>
      <c r="K49" s="196"/>
      <c r="L49" s="196"/>
    </row>
    <row r="50" spans="2:12">
      <c r="C50" s="192" t="s">
        <v>154</v>
      </c>
      <c r="D50" s="193"/>
      <c r="E50" s="193"/>
      <c r="F50" s="193"/>
      <c r="G50" s="193"/>
      <c r="H50" s="193"/>
      <c r="I50" s="193"/>
      <c r="J50" s="193"/>
      <c r="K50" s="193"/>
      <c r="L50" s="193"/>
    </row>
    <row r="51" spans="2:12">
      <c r="C51" s="7"/>
      <c r="D51" s="7"/>
      <c r="E51" s="7"/>
      <c r="F51" s="54"/>
      <c r="G51" s="54"/>
      <c r="H51" s="54"/>
      <c r="I51" s="54"/>
      <c r="J51" s="54"/>
      <c r="K51" s="54"/>
      <c r="L51" s="54"/>
    </row>
    <row r="52" spans="2:12">
      <c r="C52" s="191" t="s">
        <v>0</v>
      </c>
      <c r="D52" s="191"/>
      <c r="E52" s="191"/>
      <c r="F52" s="191"/>
      <c r="G52" s="191"/>
      <c r="H52" s="191"/>
      <c r="I52" s="191"/>
      <c r="J52" s="191"/>
      <c r="K52" s="191"/>
      <c r="L52" s="191"/>
    </row>
    <row r="53" spans="2:12">
      <c r="C53" s="191" t="s">
        <v>168</v>
      </c>
      <c r="D53" s="191"/>
      <c r="E53" s="191"/>
      <c r="F53" s="191"/>
      <c r="G53" s="191"/>
      <c r="H53" s="191"/>
      <c r="I53" s="191"/>
      <c r="J53" s="191"/>
      <c r="K53" s="191"/>
      <c r="L53" s="191"/>
    </row>
    <row r="54" spans="2:12">
      <c r="C54" s="191" t="s">
        <v>251</v>
      </c>
      <c r="D54" s="191"/>
      <c r="E54" s="191"/>
      <c r="F54" s="191"/>
      <c r="G54" s="191"/>
      <c r="H54" s="191"/>
      <c r="I54" s="191"/>
      <c r="J54" s="191"/>
      <c r="K54" s="191"/>
      <c r="L54" s="191"/>
    </row>
    <row r="55" spans="2:12">
      <c r="C55" s="1"/>
      <c r="F55" s="188" t="s">
        <v>250</v>
      </c>
      <c r="G55" s="188"/>
      <c r="H55" s="188"/>
      <c r="I55" s="188"/>
      <c r="J55" s="188"/>
      <c r="K55" s="188"/>
      <c r="L55" s="188"/>
    </row>
    <row r="56" spans="2:12">
      <c r="C56" s="1"/>
      <c r="F56" s="189" t="s">
        <v>2</v>
      </c>
      <c r="G56" s="189"/>
      <c r="H56" s="189"/>
      <c r="I56" s="79"/>
      <c r="J56" s="189" t="s">
        <v>3</v>
      </c>
      <c r="K56" s="189"/>
      <c r="L56" s="189"/>
    </row>
    <row r="57" spans="2:12">
      <c r="D57" s="5" t="s">
        <v>4</v>
      </c>
      <c r="E57" s="3"/>
      <c r="F57" s="51" t="s">
        <v>249</v>
      </c>
      <c r="G57" s="50"/>
      <c r="H57" s="51" t="s">
        <v>162</v>
      </c>
      <c r="I57" s="50"/>
      <c r="J57" s="51" t="s">
        <v>249</v>
      </c>
      <c r="K57" s="50"/>
      <c r="L57" s="51" t="s">
        <v>162</v>
      </c>
    </row>
    <row r="58" spans="2:12">
      <c r="D58" s="3"/>
      <c r="E58" s="3"/>
      <c r="F58" s="60"/>
      <c r="G58" s="61"/>
      <c r="H58" s="61"/>
      <c r="I58" s="50"/>
      <c r="J58" s="60"/>
      <c r="K58" s="61"/>
      <c r="L58" s="61"/>
    </row>
    <row r="59" spans="2:12" ht="20.85" customHeight="1">
      <c r="B59" s="73"/>
      <c r="C59" s="74" t="s">
        <v>27</v>
      </c>
      <c r="E59" s="3"/>
      <c r="F59" s="50"/>
      <c r="G59" s="50"/>
      <c r="H59" s="50"/>
      <c r="I59" s="50"/>
      <c r="J59" s="52"/>
      <c r="K59" s="50"/>
      <c r="L59" s="52"/>
    </row>
    <row r="60" spans="2:12">
      <c r="B60" s="6" t="s">
        <v>28</v>
      </c>
      <c r="D60" s="7"/>
      <c r="E60" s="7"/>
      <c r="F60" s="53"/>
      <c r="G60" s="54"/>
      <c r="H60" s="53"/>
      <c r="I60" s="54"/>
      <c r="J60" s="55"/>
      <c r="K60" s="53"/>
      <c r="L60" s="55"/>
    </row>
    <row r="61" spans="2:12">
      <c r="C61" s="4" t="s">
        <v>29</v>
      </c>
      <c r="D61" s="7"/>
      <c r="E61" s="7"/>
      <c r="F61" s="62"/>
      <c r="G61" s="54"/>
      <c r="H61" s="62"/>
      <c r="I61" s="54"/>
      <c r="J61" s="62"/>
      <c r="K61" s="56"/>
      <c r="L61" s="62"/>
    </row>
    <row r="62" spans="2:12">
      <c r="C62" s="4" t="s">
        <v>9</v>
      </c>
      <c r="D62" s="7">
        <v>6.7</v>
      </c>
      <c r="E62" s="7"/>
      <c r="F62" s="62">
        <v>38300764.490000002</v>
      </c>
      <c r="G62" s="54"/>
      <c r="H62" s="62">
        <v>73012760.629999995</v>
      </c>
      <c r="I62" s="54"/>
      <c r="J62" s="62">
        <v>11622719.719999999</v>
      </c>
      <c r="K62" s="56"/>
      <c r="L62" s="62">
        <v>69367806.329999998</v>
      </c>
    </row>
    <row r="63" spans="2:12">
      <c r="C63" s="4" t="s">
        <v>10</v>
      </c>
      <c r="D63" s="7">
        <v>26</v>
      </c>
      <c r="E63" s="7"/>
      <c r="F63" s="62">
        <v>232277164.33999994</v>
      </c>
      <c r="G63" s="54"/>
      <c r="H63" s="62">
        <v>37411247.280000001</v>
      </c>
      <c r="I63" s="54"/>
      <c r="J63" s="62">
        <v>40692846.449999996</v>
      </c>
      <c r="K63" s="56"/>
      <c r="L63" s="62">
        <v>26425184.789999999</v>
      </c>
    </row>
    <row r="64" spans="2:12" hidden="1">
      <c r="C64" s="4" t="s">
        <v>217</v>
      </c>
      <c r="D64" s="7"/>
      <c r="E64" s="7"/>
      <c r="F64" s="62"/>
      <c r="G64" s="54"/>
      <c r="H64" s="49"/>
      <c r="I64" s="54"/>
      <c r="J64" s="62"/>
      <c r="K64" s="56"/>
      <c r="L64" s="62"/>
    </row>
    <row r="65" spans="2:12">
      <c r="C65" s="4" t="s">
        <v>30</v>
      </c>
      <c r="D65" s="7">
        <v>27</v>
      </c>
      <c r="E65" s="7"/>
      <c r="F65" s="62">
        <v>18039376.150000002</v>
      </c>
      <c r="G65" s="54"/>
      <c r="H65" s="62">
        <v>31901597.13000001</v>
      </c>
      <c r="I65" s="54"/>
      <c r="J65" s="62">
        <v>16164990.4</v>
      </c>
      <c r="K65" s="56"/>
      <c r="L65" s="62">
        <v>16125646.420000002</v>
      </c>
    </row>
    <row r="66" spans="2:12">
      <c r="C66" s="4" t="s">
        <v>181</v>
      </c>
      <c r="D66" s="7">
        <v>28</v>
      </c>
      <c r="E66" s="7"/>
      <c r="F66" s="62">
        <v>181961630.97000009</v>
      </c>
      <c r="G66" s="54"/>
      <c r="H66" s="56">
        <v>0</v>
      </c>
      <c r="I66" s="54"/>
      <c r="J66" s="56">
        <v>0</v>
      </c>
      <c r="K66" s="56"/>
      <c r="L66" s="56">
        <v>0</v>
      </c>
    </row>
    <row r="67" spans="2:12">
      <c r="C67" s="4" t="s">
        <v>222</v>
      </c>
      <c r="D67" s="7">
        <v>29</v>
      </c>
      <c r="E67" s="7"/>
      <c r="F67" s="62">
        <v>49640185.060000002</v>
      </c>
      <c r="G67" s="54"/>
      <c r="H67" s="56">
        <v>0</v>
      </c>
      <c r="I67" s="54"/>
      <c r="J67" s="62">
        <v>49640185.060000002</v>
      </c>
      <c r="K67" s="56"/>
      <c r="L67" s="56">
        <v>0</v>
      </c>
    </row>
    <row r="68" spans="2:12">
      <c r="C68" s="4" t="s">
        <v>223</v>
      </c>
      <c r="D68" s="7">
        <v>6.8</v>
      </c>
      <c r="E68" s="7"/>
      <c r="F68" s="62">
        <v>42198897.729999997</v>
      </c>
      <c r="G68" s="54"/>
      <c r="H68" s="56">
        <v>0</v>
      </c>
      <c r="I68" s="54"/>
      <c r="J68" s="56">
        <v>0</v>
      </c>
      <c r="K68" s="56"/>
      <c r="L68" s="56">
        <v>0</v>
      </c>
    </row>
    <row r="69" spans="2:12">
      <c r="C69" s="4" t="s">
        <v>224</v>
      </c>
      <c r="D69" s="7">
        <v>30</v>
      </c>
      <c r="E69" s="7"/>
      <c r="F69" s="62">
        <v>119042173.01000001</v>
      </c>
      <c r="G69" s="54"/>
      <c r="H69" s="56">
        <v>0</v>
      </c>
      <c r="I69" s="54"/>
      <c r="J69" s="56">
        <v>0</v>
      </c>
      <c r="K69" s="56"/>
      <c r="L69" s="56">
        <v>0</v>
      </c>
    </row>
    <row r="70" spans="2:12">
      <c r="C70" s="4" t="s">
        <v>182</v>
      </c>
      <c r="D70" s="7">
        <v>31</v>
      </c>
      <c r="E70" s="7"/>
      <c r="F70" s="62">
        <v>13599084.85</v>
      </c>
      <c r="G70" s="54"/>
      <c r="H70" s="56">
        <v>0</v>
      </c>
      <c r="I70" s="54"/>
      <c r="J70" s="56">
        <v>0</v>
      </c>
      <c r="K70" s="56"/>
      <c r="L70" s="56">
        <v>0</v>
      </c>
    </row>
    <row r="71" spans="2:12">
      <c r="C71" s="4" t="s">
        <v>218</v>
      </c>
      <c r="D71" s="7"/>
      <c r="E71" s="7"/>
      <c r="F71" s="62">
        <v>6508348.3399999999</v>
      </c>
      <c r="G71" s="54"/>
      <c r="H71" s="56">
        <v>0</v>
      </c>
      <c r="I71" s="54"/>
      <c r="J71" s="56">
        <v>0</v>
      </c>
      <c r="K71" s="56"/>
      <c r="L71" s="56">
        <v>0</v>
      </c>
    </row>
    <row r="72" spans="2:12">
      <c r="C72" s="4" t="s">
        <v>31</v>
      </c>
      <c r="D72" s="7"/>
      <c r="E72" s="7"/>
      <c r="F72" s="62">
        <v>53922134.509999998</v>
      </c>
      <c r="G72" s="54"/>
      <c r="H72" s="62">
        <v>2648597.5</v>
      </c>
      <c r="I72" s="54"/>
      <c r="J72" s="62">
        <v>896500.2300000001</v>
      </c>
      <c r="K72" s="56"/>
      <c r="L72" s="62">
        <v>1031313.5900000001</v>
      </c>
    </row>
    <row r="73" spans="2:12">
      <c r="B73" s="6" t="s">
        <v>32</v>
      </c>
      <c r="D73" s="7"/>
      <c r="E73" s="7"/>
      <c r="F73" s="58">
        <f>SUM(F62:F72)</f>
        <v>755489759.45000005</v>
      </c>
      <c r="G73" s="54"/>
      <c r="H73" s="58">
        <f>SUM(H62:H72)</f>
        <v>144974202.54000002</v>
      </c>
      <c r="I73" s="54"/>
      <c r="J73" s="58">
        <f>SUM(J62:J72)</f>
        <v>119017241.86</v>
      </c>
      <c r="K73" s="56"/>
      <c r="L73" s="58">
        <f>SUM(L62:L72)</f>
        <v>112949951.13000001</v>
      </c>
    </row>
    <row r="74" spans="2:12" ht="8.25" customHeight="1">
      <c r="C74" s="6"/>
      <c r="D74" s="7"/>
      <c r="E74" s="7"/>
      <c r="G74" s="54"/>
      <c r="I74" s="54"/>
      <c r="K74" s="56"/>
      <c r="L74" s="49"/>
    </row>
    <row r="75" spans="2:12">
      <c r="B75" s="6" t="s">
        <v>33</v>
      </c>
      <c r="D75" s="7"/>
      <c r="E75" s="7"/>
      <c r="G75" s="54"/>
      <c r="I75" s="54"/>
      <c r="K75" s="56"/>
    </row>
    <row r="76" spans="2:12">
      <c r="C76" s="4" t="s">
        <v>34</v>
      </c>
      <c r="D76" s="7">
        <v>27</v>
      </c>
      <c r="E76" s="7"/>
      <c r="F76" s="49">
        <v>23685332.330000006</v>
      </c>
      <c r="G76" s="54"/>
      <c r="H76" s="49">
        <v>72059185.100000009</v>
      </c>
      <c r="I76" s="54"/>
      <c r="J76" s="75">
        <v>22424170.080000002</v>
      </c>
      <c r="K76" s="56"/>
      <c r="L76" s="49">
        <v>36982706.600000001</v>
      </c>
    </row>
    <row r="77" spans="2:12">
      <c r="C77" s="4" t="s">
        <v>183</v>
      </c>
      <c r="D77" s="7">
        <v>28</v>
      </c>
      <c r="E77" s="7"/>
      <c r="F77" s="49">
        <v>1480096949.98</v>
      </c>
      <c r="G77" s="54"/>
      <c r="H77" s="49">
        <v>0</v>
      </c>
      <c r="I77" s="54"/>
      <c r="J77" s="49">
        <v>0</v>
      </c>
      <c r="K77" s="56"/>
      <c r="L77" s="49">
        <v>0</v>
      </c>
    </row>
    <row r="78" spans="2:12" hidden="1">
      <c r="C78" s="4" t="s">
        <v>219</v>
      </c>
      <c r="D78" s="7"/>
      <c r="E78" s="7"/>
      <c r="F78" s="49"/>
      <c r="G78" s="54"/>
      <c r="H78" s="49"/>
      <c r="I78" s="54"/>
      <c r="K78" s="56"/>
      <c r="L78" s="49"/>
    </row>
    <row r="79" spans="2:12">
      <c r="C79" s="4" t="s">
        <v>184</v>
      </c>
      <c r="D79" s="7">
        <v>32</v>
      </c>
      <c r="E79" s="7"/>
      <c r="F79" s="49">
        <v>90005557.689999998</v>
      </c>
      <c r="G79" s="54"/>
      <c r="H79" s="49">
        <v>0</v>
      </c>
      <c r="I79" s="54"/>
      <c r="J79" s="49">
        <v>90005557.689999998</v>
      </c>
      <c r="K79" s="56"/>
      <c r="L79" s="49">
        <v>0</v>
      </c>
    </row>
    <row r="80" spans="2:12">
      <c r="C80" s="4" t="s">
        <v>35</v>
      </c>
      <c r="D80" s="7">
        <v>33</v>
      </c>
      <c r="E80" s="7"/>
      <c r="F80" s="49">
        <v>2806228.37</v>
      </c>
      <c r="G80" s="54"/>
      <c r="H80" s="49">
        <v>1937827.9200000002</v>
      </c>
      <c r="I80" s="54"/>
      <c r="J80" s="49">
        <v>895934.58</v>
      </c>
      <c r="K80" s="56"/>
      <c r="L80" s="49">
        <v>620722.51</v>
      </c>
    </row>
    <row r="81" spans="2:12">
      <c r="C81" s="4" t="s">
        <v>37</v>
      </c>
      <c r="D81" s="7">
        <v>37.299999999999997</v>
      </c>
      <c r="E81" s="7"/>
      <c r="F81" s="62">
        <v>134143420.31</v>
      </c>
      <c r="G81" s="54"/>
      <c r="H81" s="49">
        <v>23755821.510000002</v>
      </c>
      <c r="I81" s="54"/>
      <c r="J81" s="49">
        <v>0</v>
      </c>
      <c r="K81" s="49"/>
      <c r="L81" s="49">
        <v>0</v>
      </c>
    </row>
    <row r="82" spans="2:12">
      <c r="C82" s="4" t="s">
        <v>36</v>
      </c>
      <c r="D82" s="7"/>
      <c r="E82" s="7"/>
      <c r="F82" s="62">
        <v>4658184.8</v>
      </c>
      <c r="G82" s="54"/>
      <c r="H82" s="62">
        <v>3220508.13</v>
      </c>
      <c r="I82" s="54"/>
      <c r="J82" s="62">
        <v>4658184.84</v>
      </c>
      <c r="K82" s="56"/>
      <c r="L82" s="62">
        <v>522400</v>
      </c>
    </row>
    <row r="83" spans="2:12">
      <c r="B83" s="6" t="s">
        <v>38</v>
      </c>
      <c r="D83" s="7"/>
      <c r="E83" s="7"/>
      <c r="F83" s="58">
        <f>SUM(F76:F82)</f>
        <v>1735395673.4799998</v>
      </c>
      <c r="G83" s="54"/>
      <c r="H83" s="58">
        <f>SUM(H76:H82)</f>
        <v>100973342.66000001</v>
      </c>
      <c r="I83" s="54"/>
      <c r="J83" s="58">
        <f>SUM(J76:J82)</f>
        <v>117983847.19</v>
      </c>
      <c r="K83" s="56"/>
      <c r="L83" s="58">
        <f>SUM(L76:L82)</f>
        <v>38125829.109999999</v>
      </c>
    </row>
    <row r="84" spans="2:12" ht="20.100000000000001" customHeight="1">
      <c r="B84" s="6" t="s">
        <v>39</v>
      </c>
      <c r="C84" s="6"/>
      <c r="D84" s="7"/>
      <c r="E84" s="7"/>
      <c r="F84" s="63">
        <f>F73+F83</f>
        <v>2490885432.9299998</v>
      </c>
      <c r="G84" s="54"/>
      <c r="H84" s="63">
        <f>H73+H83</f>
        <v>245947545.20000005</v>
      </c>
      <c r="I84" s="54"/>
      <c r="J84" s="63">
        <f>J73+J83</f>
        <v>237001089.05000001</v>
      </c>
      <c r="K84" s="46"/>
      <c r="L84" s="63">
        <f>L73+L83</f>
        <v>151075780.24000001</v>
      </c>
    </row>
    <row r="85" spans="2:12">
      <c r="C85" s="6"/>
      <c r="D85" s="7"/>
      <c r="E85" s="7"/>
      <c r="F85" s="56"/>
      <c r="G85" s="54"/>
      <c r="H85" s="56"/>
      <c r="I85" s="54"/>
      <c r="J85" s="64"/>
      <c r="K85" s="46"/>
      <c r="L85" s="64"/>
    </row>
    <row r="86" spans="2:12">
      <c r="B86" s="9" t="s">
        <v>265</v>
      </c>
      <c r="C86" s="70"/>
      <c r="D86" s="76"/>
      <c r="E86" s="76"/>
      <c r="F86" s="65"/>
      <c r="G86" s="65"/>
      <c r="H86" s="65"/>
      <c r="I86" s="65"/>
      <c r="J86" s="65"/>
      <c r="K86" s="65"/>
      <c r="L86" s="65"/>
    </row>
    <row r="87" spans="2:12">
      <c r="C87" s="9"/>
      <c r="D87" s="76"/>
      <c r="E87" s="76"/>
      <c r="F87" s="65"/>
      <c r="G87" s="65"/>
      <c r="H87" s="65"/>
      <c r="I87" s="65"/>
      <c r="J87" s="65"/>
      <c r="K87" s="65"/>
      <c r="L87" s="65"/>
    </row>
    <row r="88" spans="2:12">
      <c r="C88" s="9"/>
      <c r="D88" s="76"/>
      <c r="E88" s="76"/>
      <c r="F88" s="65"/>
      <c r="G88" s="65"/>
      <c r="H88" s="65"/>
      <c r="I88" s="65"/>
      <c r="J88" s="65"/>
      <c r="K88" s="65"/>
      <c r="L88" s="65"/>
    </row>
    <row r="89" spans="2:12">
      <c r="C89" s="9"/>
      <c r="D89" s="76"/>
      <c r="E89" s="76"/>
      <c r="F89" s="65"/>
      <c r="G89" s="65"/>
      <c r="H89" s="65"/>
      <c r="I89" s="65"/>
      <c r="J89" s="65"/>
      <c r="K89" s="65"/>
      <c r="L89" s="65"/>
    </row>
    <row r="90" spans="2:12">
      <c r="C90" s="9"/>
      <c r="D90" s="76"/>
      <c r="E90" s="76"/>
      <c r="F90" s="65"/>
      <c r="G90" s="65"/>
      <c r="H90" s="65"/>
      <c r="I90" s="65"/>
      <c r="J90" s="65"/>
      <c r="K90" s="65"/>
      <c r="L90" s="65"/>
    </row>
    <row r="91" spans="2:12">
      <c r="C91" s="9"/>
      <c r="D91" s="76"/>
      <c r="E91" s="76"/>
      <c r="F91" s="65"/>
      <c r="G91" s="65"/>
      <c r="H91" s="65"/>
      <c r="I91" s="65"/>
      <c r="J91" s="65"/>
      <c r="K91" s="65"/>
      <c r="L91" s="65"/>
    </row>
    <row r="92" spans="2:12">
      <c r="C92" s="9"/>
      <c r="D92" s="76"/>
      <c r="E92" s="76"/>
      <c r="F92" s="65"/>
      <c r="G92" s="65"/>
      <c r="H92" s="65"/>
      <c r="I92" s="65"/>
      <c r="J92" s="65"/>
      <c r="K92" s="65"/>
      <c r="L92" s="65"/>
    </row>
    <row r="93" spans="2:12">
      <c r="C93" s="9"/>
      <c r="D93" s="76"/>
      <c r="E93" s="76"/>
      <c r="F93" s="65"/>
      <c r="G93" s="65"/>
      <c r="H93" s="65"/>
      <c r="I93" s="65"/>
      <c r="J93" s="65"/>
      <c r="K93" s="65"/>
      <c r="L93" s="65"/>
    </row>
    <row r="94" spans="2:12">
      <c r="C94" s="9"/>
      <c r="D94" s="76"/>
      <c r="E94" s="76"/>
      <c r="F94" s="65"/>
      <c r="G94" s="65"/>
      <c r="H94" s="65"/>
      <c r="I94" s="65"/>
      <c r="J94" s="65"/>
      <c r="K94" s="65"/>
      <c r="L94" s="65"/>
    </row>
    <row r="95" spans="2:12">
      <c r="C95" s="9"/>
      <c r="D95" s="76"/>
      <c r="E95" s="76"/>
      <c r="F95" s="65"/>
      <c r="G95" s="65"/>
      <c r="H95" s="65"/>
      <c r="I95" s="65"/>
      <c r="J95" s="65"/>
      <c r="K95" s="65"/>
      <c r="L95" s="65"/>
    </row>
    <row r="96" spans="2:12">
      <c r="C96" s="9"/>
      <c r="D96" s="76"/>
      <c r="E96" s="76"/>
      <c r="F96" s="65"/>
      <c r="G96" s="65"/>
      <c r="H96" s="65"/>
      <c r="I96" s="65"/>
      <c r="J96" s="65"/>
      <c r="K96" s="65"/>
      <c r="L96" s="65"/>
    </row>
    <row r="97" spans="2:12">
      <c r="C97" s="9"/>
      <c r="D97" s="76"/>
      <c r="E97" s="76"/>
      <c r="F97" s="65"/>
      <c r="G97" s="65"/>
      <c r="H97" s="65"/>
      <c r="I97" s="65"/>
      <c r="J97" s="65"/>
      <c r="K97" s="65"/>
      <c r="L97" s="65"/>
    </row>
    <row r="98" spans="2:12">
      <c r="C98" s="9"/>
      <c r="D98" s="76"/>
      <c r="E98" s="76"/>
      <c r="F98" s="65"/>
      <c r="G98" s="65"/>
      <c r="H98" s="65"/>
      <c r="I98" s="65"/>
      <c r="J98" s="65"/>
      <c r="K98" s="65"/>
      <c r="L98" s="65"/>
    </row>
    <row r="99" spans="2:12">
      <c r="C99" s="9"/>
      <c r="D99" s="76"/>
      <c r="E99" s="76"/>
      <c r="F99" s="65"/>
      <c r="G99" s="65"/>
      <c r="H99" s="65"/>
      <c r="I99" s="65"/>
      <c r="J99" s="65"/>
      <c r="K99" s="65"/>
      <c r="L99" s="65"/>
    </row>
    <row r="100" spans="2:12">
      <c r="B100" s="193" t="s">
        <v>328</v>
      </c>
      <c r="C100" s="193"/>
      <c r="D100" s="193"/>
      <c r="E100" s="193"/>
      <c r="F100" s="193"/>
      <c r="G100" s="193"/>
      <c r="H100" s="193"/>
      <c r="I100" s="193"/>
      <c r="J100" s="193"/>
      <c r="K100" s="193"/>
      <c r="L100" s="193"/>
    </row>
    <row r="101" spans="2:12">
      <c r="B101" s="196" t="s">
        <v>329</v>
      </c>
      <c r="C101" s="196"/>
      <c r="D101" s="196"/>
      <c r="E101" s="196"/>
      <c r="F101" s="196"/>
      <c r="G101" s="196"/>
      <c r="H101" s="196"/>
      <c r="I101" s="196"/>
      <c r="J101" s="196"/>
      <c r="K101" s="196"/>
      <c r="L101" s="196"/>
    </row>
    <row r="102" spans="2:12" ht="15" customHeight="1">
      <c r="C102" s="7"/>
      <c r="D102" s="7"/>
      <c r="E102" s="7"/>
      <c r="F102" s="194"/>
      <c r="G102" s="194"/>
      <c r="H102" s="194"/>
      <c r="I102" s="194"/>
      <c r="J102" s="194"/>
      <c r="K102" s="194"/>
      <c r="L102" s="194"/>
    </row>
    <row r="103" spans="2:12">
      <c r="C103" s="192" t="s">
        <v>155</v>
      </c>
      <c r="D103" s="193"/>
      <c r="E103" s="193"/>
      <c r="F103" s="193"/>
      <c r="G103" s="193"/>
      <c r="H103" s="193"/>
      <c r="I103" s="193"/>
      <c r="J103" s="193"/>
      <c r="K103" s="193"/>
      <c r="L103" s="193"/>
    </row>
    <row r="104" spans="2:12">
      <c r="C104" s="191" t="s">
        <v>0</v>
      </c>
      <c r="D104" s="191"/>
      <c r="E104" s="191"/>
      <c r="F104" s="191"/>
      <c r="G104" s="191"/>
      <c r="H104" s="191"/>
      <c r="I104" s="191"/>
      <c r="J104" s="191"/>
      <c r="K104" s="191"/>
      <c r="L104" s="191"/>
    </row>
    <row r="105" spans="2:12">
      <c r="C105" s="191" t="s">
        <v>168</v>
      </c>
      <c r="D105" s="191"/>
      <c r="E105" s="191"/>
      <c r="F105" s="191"/>
      <c r="G105" s="191"/>
      <c r="H105" s="191"/>
      <c r="I105" s="191"/>
      <c r="J105" s="191"/>
      <c r="K105" s="191"/>
      <c r="L105" s="191"/>
    </row>
    <row r="106" spans="2:12">
      <c r="C106" s="191" t="s">
        <v>251</v>
      </c>
      <c r="D106" s="191"/>
      <c r="E106" s="191"/>
      <c r="F106" s="191"/>
      <c r="G106" s="191"/>
      <c r="H106" s="191"/>
      <c r="I106" s="191"/>
      <c r="J106" s="191"/>
      <c r="K106" s="191"/>
      <c r="L106" s="191"/>
    </row>
    <row r="107" spans="2:12">
      <c r="C107" s="68"/>
      <c r="D107" s="68"/>
      <c r="E107" s="68"/>
      <c r="F107" s="50"/>
      <c r="G107" s="50"/>
      <c r="H107" s="50"/>
      <c r="I107" s="50"/>
      <c r="J107" s="50"/>
      <c r="K107" s="50"/>
      <c r="L107" s="50"/>
    </row>
    <row r="108" spans="2:12">
      <c r="C108" s="1"/>
      <c r="F108" s="188" t="s">
        <v>250</v>
      </c>
      <c r="G108" s="188"/>
      <c r="H108" s="188"/>
      <c r="I108" s="188"/>
      <c r="J108" s="188"/>
      <c r="K108" s="188"/>
      <c r="L108" s="188"/>
    </row>
    <row r="109" spans="2:12">
      <c r="C109" s="1"/>
      <c r="F109" s="189" t="s">
        <v>2</v>
      </c>
      <c r="G109" s="189"/>
      <c r="H109" s="189"/>
      <c r="I109" s="79"/>
      <c r="J109" s="189" t="s">
        <v>3</v>
      </c>
      <c r="K109" s="189"/>
      <c r="L109" s="189"/>
    </row>
    <row r="110" spans="2:12">
      <c r="D110" s="5" t="s">
        <v>4</v>
      </c>
      <c r="E110" s="3"/>
      <c r="F110" s="51" t="s">
        <v>249</v>
      </c>
      <c r="G110" s="50"/>
      <c r="H110" s="51" t="s">
        <v>162</v>
      </c>
      <c r="I110" s="50"/>
      <c r="J110" s="51" t="s">
        <v>249</v>
      </c>
      <c r="K110" s="50"/>
      <c r="L110" s="51" t="s">
        <v>162</v>
      </c>
    </row>
    <row r="111" spans="2:12">
      <c r="D111" s="3"/>
      <c r="E111" s="3"/>
      <c r="F111" s="60"/>
      <c r="G111" s="61"/>
      <c r="H111" s="61"/>
      <c r="I111" s="50"/>
      <c r="J111" s="60"/>
      <c r="K111" s="61"/>
      <c r="L111" s="61"/>
    </row>
    <row r="112" spans="2:12">
      <c r="B112" s="73"/>
      <c r="C112" s="74" t="s">
        <v>40</v>
      </c>
      <c r="D112" s="7"/>
      <c r="E112" s="7"/>
      <c r="F112" s="56"/>
      <c r="G112" s="54"/>
      <c r="H112" s="56"/>
      <c r="I112" s="54"/>
      <c r="J112" s="64"/>
      <c r="K112" s="56"/>
      <c r="L112" s="64"/>
    </row>
    <row r="113" spans="2:16">
      <c r="C113" s="4" t="s">
        <v>41</v>
      </c>
      <c r="D113" s="7"/>
      <c r="E113" s="7"/>
      <c r="F113" s="56"/>
      <c r="G113" s="54"/>
      <c r="H113" s="56"/>
      <c r="I113" s="54"/>
      <c r="J113" s="64"/>
      <c r="K113" s="56"/>
      <c r="L113" s="64"/>
    </row>
    <row r="114" spans="2:16" hidden="1">
      <c r="C114" s="4" t="s">
        <v>167</v>
      </c>
      <c r="D114" s="70"/>
      <c r="E114" s="70"/>
      <c r="F114" s="49"/>
      <c r="G114" s="49"/>
      <c r="H114" s="49"/>
      <c r="I114" s="49"/>
      <c r="K114" s="49"/>
      <c r="L114" s="49"/>
    </row>
    <row r="115" spans="2:16" ht="21.75" thickBot="1">
      <c r="C115" s="70" t="s">
        <v>339</v>
      </c>
      <c r="D115" s="7">
        <v>35</v>
      </c>
      <c r="E115" s="7"/>
      <c r="F115" s="49"/>
      <c r="G115" s="54"/>
      <c r="H115" s="59">
        <v>3093442070.1999998</v>
      </c>
      <c r="I115" s="54"/>
      <c r="K115" s="56"/>
      <c r="L115" s="59">
        <v>3093442070.1999998</v>
      </c>
    </row>
    <row r="116" spans="2:16" ht="22.5" thickTop="1" thickBot="1">
      <c r="C116" s="4" t="s">
        <v>340</v>
      </c>
      <c r="D116" s="7">
        <v>35</v>
      </c>
      <c r="E116" s="7"/>
      <c r="F116" s="59">
        <v>23580047671.920002</v>
      </c>
      <c r="G116" s="54"/>
      <c r="H116" s="56"/>
      <c r="I116" s="54"/>
      <c r="J116" s="59">
        <v>23580047671.920002</v>
      </c>
      <c r="K116" s="56"/>
      <c r="L116" s="56"/>
    </row>
    <row r="117" spans="2:16" ht="21.75" thickTop="1">
      <c r="C117" s="4" t="s">
        <v>166</v>
      </c>
      <c r="D117" s="7"/>
      <c r="E117" s="7"/>
      <c r="F117" s="56"/>
      <c r="G117" s="54"/>
      <c r="H117" s="56"/>
      <c r="I117" s="54"/>
      <c r="J117" s="64"/>
      <c r="K117" s="56"/>
      <c r="L117" s="64"/>
    </row>
    <row r="118" spans="2:16">
      <c r="C118" s="4" t="s">
        <v>230</v>
      </c>
      <c r="D118" s="7">
        <v>35</v>
      </c>
      <c r="E118" s="7"/>
      <c r="F118" s="56"/>
      <c r="G118" s="54"/>
      <c r="H118" s="56">
        <v>2352976255.3199997</v>
      </c>
      <c r="I118" s="54"/>
      <c r="J118" s="64"/>
      <c r="K118" s="56"/>
      <c r="L118" s="64">
        <v>2352976255.3200002</v>
      </c>
    </row>
    <row r="119" spans="2:16">
      <c r="C119" s="221" t="s">
        <v>341</v>
      </c>
      <c r="D119" s="7">
        <v>35</v>
      </c>
      <c r="E119" s="7"/>
      <c r="F119" s="56">
        <v>16470976022.16</v>
      </c>
      <c r="G119" s="54"/>
      <c r="H119" s="49"/>
      <c r="I119" s="54"/>
      <c r="J119" s="64">
        <v>16470976022.16</v>
      </c>
      <c r="K119" s="56"/>
      <c r="L119" s="49"/>
    </row>
    <row r="120" spans="2:16">
      <c r="C120" s="4" t="s">
        <v>42</v>
      </c>
      <c r="D120" s="7">
        <v>35</v>
      </c>
      <c r="E120" s="7"/>
      <c r="F120" s="66">
        <v>-13182060846.539999</v>
      </c>
      <c r="G120" s="54"/>
      <c r="H120" s="66">
        <v>-272293687.30000001</v>
      </c>
      <c r="I120" s="66"/>
      <c r="J120" s="66">
        <v>-13182060846.539999</v>
      </c>
      <c r="K120" s="66"/>
      <c r="L120" s="66">
        <v>-272293687.30000001</v>
      </c>
    </row>
    <row r="121" spans="2:16">
      <c r="C121" s="4" t="s">
        <v>43</v>
      </c>
      <c r="D121" s="7"/>
      <c r="E121" s="7"/>
      <c r="G121" s="54"/>
      <c r="I121" s="54"/>
      <c r="K121" s="56"/>
      <c r="L121" s="49"/>
    </row>
    <row r="122" spans="2:16">
      <c r="C122" s="4" t="s">
        <v>44</v>
      </c>
      <c r="D122" s="7"/>
      <c r="E122" s="7"/>
      <c r="F122" s="56">
        <f>'SE Conso'!K25</f>
        <v>210356633.0087254</v>
      </c>
      <c r="G122" s="54"/>
      <c r="H122" s="56">
        <v>17803093.949999988</v>
      </c>
      <c r="I122" s="54"/>
      <c r="J122" s="57">
        <f>SE!K23</f>
        <v>49989814.769999936</v>
      </c>
      <c r="K122" s="56"/>
      <c r="L122" s="66">
        <v>-91180852.700000003</v>
      </c>
    </row>
    <row r="123" spans="2:16">
      <c r="C123" s="4" t="s">
        <v>45</v>
      </c>
      <c r="D123" s="7"/>
      <c r="E123" s="7"/>
      <c r="F123" s="186">
        <v>0</v>
      </c>
      <c r="G123" s="54"/>
      <c r="H123" s="63">
        <v>0</v>
      </c>
      <c r="I123" s="54"/>
      <c r="J123" s="186">
        <v>0</v>
      </c>
      <c r="K123" s="56"/>
      <c r="L123" s="186">
        <v>0</v>
      </c>
    </row>
    <row r="124" spans="2:16">
      <c r="C124" s="6" t="s">
        <v>336</v>
      </c>
      <c r="D124" s="7"/>
      <c r="E124" s="7"/>
      <c r="F124" s="187">
        <f>SUM(F117:F123)</f>
        <v>3499271808.628726</v>
      </c>
      <c r="G124" s="54"/>
      <c r="H124" s="187">
        <f>SUM(H117:H123)</f>
        <v>2098485661.9699998</v>
      </c>
      <c r="I124" s="54"/>
      <c r="J124" s="187">
        <f>SUM(J117:J123)</f>
        <v>3338904990.3900008</v>
      </c>
      <c r="K124" s="56"/>
      <c r="L124" s="187">
        <f>SUM(L117:L123)</f>
        <v>1989501715.3200002</v>
      </c>
    </row>
    <row r="125" spans="2:16">
      <c r="C125" s="4" t="s">
        <v>46</v>
      </c>
      <c r="D125" s="7"/>
      <c r="E125" s="7"/>
      <c r="F125" s="63">
        <f>'SE Conso'!U25</f>
        <v>858895779.92000008</v>
      </c>
      <c r="G125" s="54"/>
      <c r="H125" s="63">
        <v>69072225.859999999</v>
      </c>
      <c r="I125" s="54"/>
      <c r="J125" s="63">
        <v>0</v>
      </c>
      <c r="K125" s="63"/>
      <c r="L125" s="63">
        <v>0</v>
      </c>
    </row>
    <row r="126" spans="2:16">
      <c r="B126" s="6" t="s">
        <v>47</v>
      </c>
      <c r="D126" s="7"/>
      <c r="E126" s="7"/>
      <c r="F126" s="58">
        <f>SUM(F124:F125)</f>
        <v>4358167588.5487261</v>
      </c>
      <c r="G126" s="54"/>
      <c r="H126" s="58">
        <f>SUM(H124:H125)</f>
        <v>2167557887.8299999</v>
      </c>
      <c r="I126" s="54"/>
      <c r="J126" s="58">
        <f>SUM(J124:J125)</f>
        <v>3338904990.3900008</v>
      </c>
      <c r="K126" s="56"/>
      <c r="L126" s="58">
        <f>SUM(L124:L125)</f>
        <v>1989501715.3200002</v>
      </c>
      <c r="P126" s="77"/>
    </row>
    <row r="127" spans="2:16" ht="21.75" thickBot="1">
      <c r="B127" s="6" t="s">
        <v>48</v>
      </c>
      <c r="D127" s="7"/>
      <c r="E127" s="7"/>
      <c r="F127" s="59">
        <f>F126+F84</f>
        <v>6849053021.4787254</v>
      </c>
      <c r="G127" s="54"/>
      <c r="H127" s="59">
        <f>+H84+H126</f>
        <v>2413505433.0299997</v>
      </c>
      <c r="I127" s="54"/>
      <c r="J127" s="59">
        <f>J126+J84</f>
        <v>3575906079.440001</v>
      </c>
      <c r="K127" s="56"/>
      <c r="L127" s="59">
        <f>+L84+L126</f>
        <v>2140577495.5600002</v>
      </c>
    </row>
    <row r="128" spans="2:16" ht="21.75" thickTop="1">
      <c r="C128" s="70"/>
      <c r="D128" s="76"/>
      <c r="E128" s="76"/>
      <c r="F128" s="65"/>
      <c r="G128" s="65"/>
      <c r="H128" s="65"/>
      <c r="I128" s="65"/>
      <c r="J128" s="65"/>
      <c r="K128" s="65"/>
      <c r="L128" s="65"/>
    </row>
    <row r="129" spans="2:12">
      <c r="B129" s="9" t="s">
        <v>265</v>
      </c>
      <c r="D129" s="76"/>
      <c r="E129" s="76"/>
      <c r="F129" s="65"/>
      <c r="G129" s="65"/>
      <c r="H129" s="65"/>
      <c r="I129" s="65"/>
      <c r="J129" s="65"/>
      <c r="K129" s="65"/>
      <c r="L129" s="65"/>
    </row>
    <row r="130" spans="2:12">
      <c r="C130" s="78"/>
      <c r="D130" s="76"/>
      <c r="E130" s="76"/>
      <c r="F130" s="65"/>
      <c r="G130" s="65"/>
      <c r="H130" s="65"/>
      <c r="I130" s="65"/>
      <c r="J130" s="65"/>
      <c r="K130" s="65"/>
      <c r="L130" s="65"/>
    </row>
    <row r="131" spans="2:12">
      <c r="C131" s="78"/>
      <c r="D131" s="76"/>
      <c r="E131" s="76"/>
      <c r="F131" s="65"/>
      <c r="G131" s="65"/>
      <c r="H131" s="65"/>
      <c r="I131" s="65"/>
      <c r="J131" s="65"/>
      <c r="K131" s="65"/>
      <c r="L131" s="65"/>
    </row>
    <row r="132" spans="2:12">
      <c r="C132" s="78"/>
      <c r="D132" s="76"/>
      <c r="E132" s="76"/>
      <c r="F132" s="65"/>
      <c r="G132" s="65"/>
      <c r="H132" s="65"/>
      <c r="I132" s="65"/>
      <c r="J132" s="65"/>
      <c r="K132" s="65"/>
      <c r="L132" s="65"/>
    </row>
    <row r="133" spans="2:12">
      <c r="C133" s="78"/>
      <c r="D133" s="76"/>
      <c r="E133" s="76"/>
      <c r="F133" s="65"/>
      <c r="G133" s="65"/>
      <c r="H133" s="65"/>
      <c r="I133" s="65"/>
      <c r="J133" s="65"/>
      <c r="K133" s="65"/>
      <c r="L133" s="65"/>
    </row>
    <row r="134" spans="2:12">
      <c r="C134" s="78"/>
      <c r="D134" s="76"/>
      <c r="E134" s="76"/>
      <c r="F134" s="65"/>
      <c r="G134" s="65"/>
      <c r="H134" s="65"/>
      <c r="I134" s="65"/>
      <c r="J134" s="65"/>
      <c r="K134" s="65"/>
      <c r="L134" s="65"/>
    </row>
    <row r="135" spans="2:12">
      <c r="C135" s="78"/>
      <c r="D135" s="76"/>
      <c r="E135" s="76"/>
      <c r="F135" s="65"/>
      <c r="G135" s="65"/>
      <c r="H135" s="65"/>
      <c r="I135" s="65"/>
      <c r="J135" s="65"/>
      <c r="K135" s="65"/>
      <c r="L135" s="65"/>
    </row>
    <row r="136" spans="2:12">
      <c r="C136" s="78"/>
      <c r="D136" s="76"/>
      <c r="E136" s="76"/>
      <c r="F136" s="65"/>
      <c r="G136" s="65"/>
      <c r="H136" s="65"/>
      <c r="I136" s="65"/>
      <c r="J136" s="65"/>
      <c r="K136" s="65"/>
      <c r="L136" s="65"/>
    </row>
    <row r="137" spans="2:12">
      <c r="C137" s="78"/>
      <c r="D137" s="76"/>
      <c r="E137" s="76"/>
      <c r="F137" s="65"/>
      <c r="G137" s="65"/>
      <c r="H137" s="65"/>
      <c r="I137" s="65"/>
      <c r="J137" s="65"/>
      <c r="K137" s="65"/>
      <c r="L137" s="65"/>
    </row>
    <row r="138" spans="2:12">
      <c r="C138" s="78"/>
      <c r="D138" s="76"/>
      <c r="E138" s="76"/>
      <c r="F138" s="65"/>
      <c r="G138" s="65"/>
      <c r="H138" s="65"/>
      <c r="I138" s="65"/>
      <c r="J138" s="65"/>
      <c r="K138" s="65"/>
      <c r="L138" s="65"/>
    </row>
    <row r="139" spans="2:12">
      <c r="C139" s="78"/>
      <c r="D139" s="76"/>
      <c r="E139" s="76"/>
      <c r="F139" s="65"/>
      <c r="G139" s="65"/>
      <c r="H139" s="65"/>
      <c r="I139" s="65"/>
      <c r="J139" s="65"/>
      <c r="K139" s="65"/>
      <c r="L139" s="65"/>
    </row>
    <row r="140" spans="2:12">
      <c r="C140" s="78"/>
      <c r="D140" s="76"/>
      <c r="E140" s="76"/>
      <c r="F140" s="65"/>
      <c r="G140" s="65"/>
      <c r="H140" s="65"/>
      <c r="I140" s="65"/>
      <c r="J140" s="65"/>
      <c r="K140" s="65"/>
      <c r="L140" s="65"/>
    </row>
    <row r="141" spans="2:12">
      <c r="C141" s="78"/>
      <c r="D141" s="76"/>
      <c r="E141" s="76"/>
      <c r="F141" s="65"/>
      <c r="G141" s="65"/>
      <c r="H141" s="65"/>
      <c r="I141" s="65"/>
      <c r="J141" s="65"/>
      <c r="K141" s="65"/>
      <c r="L141" s="65"/>
    </row>
    <row r="142" spans="2:12">
      <c r="C142" s="78"/>
      <c r="D142" s="76"/>
      <c r="E142" s="76"/>
      <c r="F142" s="65"/>
      <c r="G142" s="65"/>
      <c r="H142" s="65"/>
      <c r="I142" s="65"/>
      <c r="J142" s="65"/>
      <c r="K142" s="65"/>
      <c r="L142" s="65"/>
    </row>
    <row r="143" spans="2:12">
      <c r="C143" s="78"/>
      <c r="D143" s="76"/>
      <c r="E143" s="76"/>
      <c r="F143" s="65"/>
      <c r="G143" s="65"/>
      <c r="H143" s="65"/>
      <c r="I143" s="65"/>
      <c r="J143" s="65"/>
      <c r="K143" s="65"/>
      <c r="L143" s="65"/>
    </row>
    <row r="144" spans="2:12">
      <c r="C144" s="78"/>
      <c r="D144" s="76"/>
      <c r="E144" s="76"/>
      <c r="F144" s="65"/>
      <c r="G144" s="65"/>
      <c r="H144" s="65"/>
      <c r="I144" s="65"/>
      <c r="J144" s="65"/>
      <c r="K144" s="65"/>
      <c r="L144" s="65"/>
    </row>
    <row r="145" spans="2:12">
      <c r="C145" s="78"/>
      <c r="D145" s="76"/>
      <c r="E145" s="76"/>
      <c r="F145" s="65"/>
      <c r="G145" s="65"/>
      <c r="H145" s="65"/>
      <c r="I145" s="65"/>
      <c r="J145" s="65"/>
      <c r="K145" s="65"/>
      <c r="L145" s="65"/>
    </row>
    <row r="146" spans="2:12">
      <c r="C146" s="78"/>
      <c r="D146" s="76"/>
      <c r="E146" s="76"/>
      <c r="F146" s="65"/>
      <c r="G146" s="65"/>
      <c r="H146" s="65"/>
      <c r="I146" s="65"/>
      <c r="J146" s="65"/>
      <c r="K146" s="65"/>
      <c r="L146" s="65"/>
    </row>
    <row r="147" spans="2:12">
      <c r="C147" s="78"/>
      <c r="D147" s="76"/>
      <c r="E147" s="76"/>
      <c r="F147" s="65"/>
      <c r="G147" s="65"/>
      <c r="H147" s="65"/>
      <c r="I147" s="65"/>
      <c r="J147" s="65"/>
      <c r="K147" s="65"/>
      <c r="L147" s="65"/>
    </row>
    <row r="148" spans="2:12">
      <c r="C148" s="78"/>
      <c r="D148" s="76"/>
      <c r="E148" s="76"/>
      <c r="F148" s="65"/>
      <c r="G148" s="65"/>
      <c r="H148" s="65"/>
      <c r="I148" s="65"/>
      <c r="J148" s="65"/>
      <c r="K148" s="65"/>
      <c r="L148" s="65"/>
    </row>
    <row r="149" spans="2:12">
      <c r="C149" s="78"/>
      <c r="D149" s="76"/>
      <c r="E149" s="76"/>
      <c r="F149" s="65"/>
      <c r="G149" s="65"/>
      <c r="H149" s="65"/>
      <c r="I149" s="65"/>
      <c r="J149" s="65"/>
      <c r="K149" s="65"/>
      <c r="L149" s="65"/>
    </row>
    <row r="150" spans="2:12">
      <c r="C150" s="78"/>
      <c r="D150" s="76"/>
      <c r="E150" s="76"/>
      <c r="F150" s="65"/>
      <c r="G150" s="65"/>
      <c r="H150" s="65"/>
      <c r="I150" s="65"/>
      <c r="J150" s="65"/>
      <c r="K150" s="65"/>
      <c r="L150" s="65"/>
    </row>
    <row r="151" spans="2:12">
      <c r="C151" s="78"/>
      <c r="D151" s="76"/>
      <c r="E151" s="76"/>
      <c r="F151" s="65"/>
      <c r="G151" s="65"/>
      <c r="H151" s="65"/>
      <c r="I151" s="65"/>
      <c r="J151" s="65"/>
      <c r="K151" s="65"/>
      <c r="L151" s="65"/>
    </row>
    <row r="152" spans="2:12">
      <c r="B152" s="193" t="s">
        <v>328</v>
      </c>
      <c r="C152" s="193"/>
      <c r="D152" s="193"/>
      <c r="E152" s="193"/>
      <c r="F152" s="193"/>
      <c r="G152" s="193"/>
      <c r="H152" s="193"/>
      <c r="I152" s="193"/>
      <c r="J152" s="193"/>
      <c r="K152" s="193"/>
      <c r="L152" s="193"/>
    </row>
    <row r="153" spans="2:12">
      <c r="B153" s="196" t="s">
        <v>329</v>
      </c>
      <c r="C153" s="196"/>
      <c r="D153" s="196"/>
      <c r="E153" s="196"/>
      <c r="F153" s="196"/>
      <c r="G153" s="196"/>
      <c r="H153" s="196"/>
      <c r="I153" s="196"/>
      <c r="J153" s="196"/>
      <c r="K153" s="196"/>
      <c r="L153" s="196"/>
    </row>
    <row r="154" spans="2:12" ht="15" customHeight="1">
      <c r="C154" s="7"/>
      <c r="D154" s="7"/>
      <c r="E154" s="7"/>
      <c r="F154" s="194"/>
      <c r="G154" s="195"/>
      <c r="H154" s="195"/>
      <c r="I154" s="195"/>
      <c r="J154" s="195"/>
      <c r="K154" s="195"/>
      <c r="L154" s="195"/>
    </row>
    <row r="155" spans="2:12">
      <c r="C155" s="192" t="s">
        <v>156</v>
      </c>
      <c r="D155" s="193"/>
      <c r="E155" s="193"/>
      <c r="F155" s="193"/>
      <c r="G155" s="193"/>
      <c r="H155" s="193"/>
      <c r="I155" s="193"/>
      <c r="J155" s="193"/>
      <c r="K155" s="193"/>
      <c r="L155" s="193"/>
    </row>
    <row r="156" spans="2:12">
      <c r="C156" s="2"/>
      <c r="F156" s="67">
        <f t="shared" ref="F156:L156" si="0">+F127-F42</f>
        <v>-1.27410888671875E-3</v>
      </c>
      <c r="G156" s="67">
        <f t="shared" si="0"/>
        <v>0</v>
      </c>
      <c r="H156" s="67">
        <f t="shared" si="0"/>
        <v>0</v>
      </c>
      <c r="I156" s="67">
        <f t="shared" si="0"/>
        <v>0</v>
      </c>
      <c r="J156" s="67">
        <f t="shared" si="0"/>
        <v>0</v>
      </c>
      <c r="K156" s="67">
        <f t="shared" si="0"/>
        <v>0</v>
      </c>
      <c r="L156" s="67">
        <f t="shared" si="0"/>
        <v>0</v>
      </c>
    </row>
    <row r="157" spans="2:12">
      <c r="C157" s="2"/>
      <c r="F157" s="65"/>
      <c r="G157" s="65"/>
      <c r="H157" s="65"/>
      <c r="I157" s="65"/>
      <c r="K157" s="65"/>
      <c r="L157" s="65"/>
    </row>
    <row r="158" spans="2:12">
      <c r="C158" s="2"/>
    </row>
    <row r="159" spans="2:12">
      <c r="C159" s="2"/>
    </row>
    <row r="160" spans="2:12">
      <c r="C160" s="2"/>
    </row>
    <row r="161" spans="3:3">
      <c r="C161" s="2"/>
    </row>
    <row r="162" spans="3:3">
      <c r="C162" s="2"/>
    </row>
    <row r="163" spans="3:3">
      <c r="C163" s="2"/>
    </row>
    <row r="164" spans="3:3">
      <c r="C164" s="2"/>
    </row>
    <row r="165" spans="3:3">
      <c r="C165" s="2"/>
    </row>
    <row r="166" spans="3:3">
      <c r="C166" s="2"/>
    </row>
    <row r="167" spans="3:3">
      <c r="C167" s="2"/>
    </row>
    <row r="168" spans="3:3">
      <c r="C168" s="2"/>
    </row>
    <row r="169" spans="3:3">
      <c r="C169" s="2"/>
    </row>
    <row r="170" spans="3:3">
      <c r="C170" s="2"/>
    </row>
    <row r="171" spans="3:3">
      <c r="C171" s="2"/>
    </row>
    <row r="172" spans="3:3">
      <c r="C172" s="2"/>
    </row>
    <row r="173" spans="3:3">
      <c r="C173" s="2"/>
    </row>
    <row r="174" spans="3:3">
      <c r="C174" s="2"/>
    </row>
    <row r="175" spans="3:3">
      <c r="C175" s="2"/>
    </row>
    <row r="176" spans="3:3">
      <c r="C176" s="2"/>
    </row>
    <row r="177" spans="3:3">
      <c r="C177" s="2"/>
    </row>
    <row r="178" spans="3:3">
      <c r="C178" s="2"/>
    </row>
    <row r="179" spans="3:3">
      <c r="C179" s="2"/>
    </row>
    <row r="180" spans="3:3">
      <c r="C180" s="2"/>
    </row>
    <row r="181" spans="3:3">
      <c r="C181" s="2"/>
    </row>
    <row r="182" spans="3:3">
      <c r="C182" s="2"/>
    </row>
    <row r="183" spans="3:3">
      <c r="C183" s="2"/>
    </row>
    <row r="184" spans="3:3">
      <c r="C184" s="2"/>
    </row>
    <row r="185" spans="3:3">
      <c r="C185" s="2"/>
    </row>
  </sheetData>
  <mergeCells count="30">
    <mergeCell ref="J109:L109"/>
    <mergeCell ref="F109:H109"/>
    <mergeCell ref="B48:L48"/>
    <mergeCell ref="B49:L49"/>
    <mergeCell ref="B101:L101"/>
    <mergeCell ref="C105:L105"/>
    <mergeCell ref="C106:L106"/>
    <mergeCell ref="C155:L155"/>
    <mergeCell ref="F154:L154"/>
    <mergeCell ref="C50:L50"/>
    <mergeCell ref="C52:L52"/>
    <mergeCell ref="C53:L53"/>
    <mergeCell ref="C54:L54"/>
    <mergeCell ref="F55:L55"/>
    <mergeCell ref="J56:L56"/>
    <mergeCell ref="F102:L102"/>
    <mergeCell ref="C103:L103"/>
    <mergeCell ref="C104:L104"/>
    <mergeCell ref="B100:L100"/>
    <mergeCell ref="B152:L152"/>
    <mergeCell ref="B153:L153"/>
    <mergeCell ref="F56:H56"/>
    <mergeCell ref="F108:L108"/>
    <mergeCell ref="F4:L4"/>
    <mergeCell ref="J5:L5"/>
    <mergeCell ref="B7:C7"/>
    <mergeCell ref="C1:L1"/>
    <mergeCell ref="C2:L2"/>
    <mergeCell ref="C3:L3"/>
    <mergeCell ref="F5:H5"/>
  </mergeCells>
  <pageMargins left="0.59055118110236227" right="0.27559055118110237" top="0.59055118110236227" bottom="0.17" header="0.31496062992125984" footer="0.17"/>
  <pageSetup paperSize="9" scale="75" fitToHeight="0" orientation="portrait" r:id="rId1"/>
  <rowBreaks count="2" manualBreakCount="2">
    <brk id="51" min="1" max="11" man="1"/>
    <brk id="103" min="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72E42-6A59-4805-8F3A-9438F5454CD1}">
  <sheetPr>
    <pageSetUpPr fitToPage="1"/>
  </sheetPr>
  <dimension ref="B1:Y38"/>
  <sheetViews>
    <sheetView view="pageBreakPreview" topLeftCell="A27" zoomScaleNormal="100" zoomScaleSheetLayoutView="100" workbookViewId="0">
      <selection activeCell="E28" sqref="E28"/>
    </sheetView>
  </sheetViews>
  <sheetFormatPr defaultColWidth="9.140625" defaultRowHeight="21"/>
  <cols>
    <col min="1" max="1" width="9.140625" style="2"/>
    <col min="2" max="2" width="28.7109375" style="4" customWidth="1"/>
    <col min="3" max="3" width="8.28515625" style="22" customWidth="1"/>
    <col min="4" max="4" width="0.5703125" style="2" customWidth="1"/>
    <col min="5" max="5" width="16.28515625" style="2" customWidth="1"/>
    <col min="6" max="6" width="0.5703125" style="2" customWidth="1"/>
    <col min="7" max="7" width="15.85546875" style="2" customWidth="1"/>
    <col min="8" max="8" width="0.5703125" style="2" customWidth="1"/>
    <col min="9" max="9" width="10.140625" style="2" bestFit="1" customWidth="1"/>
    <col min="10" max="10" width="0.5703125" style="2" customWidth="1"/>
    <col min="11" max="11" width="14.7109375" style="2" customWidth="1"/>
    <col min="12" max="12" width="0.5703125" style="2" customWidth="1"/>
    <col min="13" max="13" width="17.28515625" style="2" customWidth="1"/>
    <col min="14" max="14" width="0.5703125" style="2" customWidth="1"/>
    <col min="15" max="15" width="20.5703125" style="2" customWidth="1"/>
    <col min="16" max="16" width="0.5703125" style="2" customWidth="1"/>
    <col min="17" max="17" width="12.140625" style="2" customWidth="1"/>
    <col min="18" max="18" width="0.5703125" style="2" customWidth="1"/>
    <col min="19" max="19" width="17" style="2" customWidth="1"/>
    <col min="20" max="20" width="0.7109375" style="2" customWidth="1"/>
    <col min="21" max="21" width="15.42578125" style="2" customWidth="1"/>
    <col min="22" max="22" width="0.5703125" style="2" customWidth="1"/>
    <col min="23" max="23" width="15.7109375" style="2" customWidth="1"/>
    <col min="24" max="24" width="15.85546875" style="23" customWidth="1"/>
    <col min="25" max="25" width="13.28515625" style="2" customWidth="1"/>
    <col min="26" max="16384" width="9.140625" style="2"/>
  </cols>
  <sheetData>
    <row r="1" spans="2:25">
      <c r="C1" s="10"/>
      <c r="K1" s="1"/>
      <c r="L1" s="1"/>
      <c r="M1" s="1"/>
      <c r="N1" s="1"/>
      <c r="O1" s="80"/>
      <c r="P1" s="80"/>
      <c r="Q1" s="197"/>
      <c r="R1" s="197"/>
      <c r="S1" s="197"/>
      <c r="T1" s="197"/>
      <c r="U1" s="197"/>
      <c r="V1" s="197"/>
      <c r="W1" s="197"/>
    </row>
    <row r="2" spans="2:25">
      <c r="B2" s="191" t="s">
        <v>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</row>
    <row r="3" spans="2:25">
      <c r="B3" s="191" t="s">
        <v>49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</row>
    <row r="4" spans="2:25">
      <c r="B4" s="201" t="s">
        <v>252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</row>
    <row r="5" spans="2:25" ht="15.6" customHeight="1"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</row>
    <row r="6" spans="2:25">
      <c r="B6" s="11"/>
      <c r="C6" s="10"/>
      <c r="E6" s="198" t="s">
        <v>250</v>
      </c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</row>
    <row r="7" spans="2:25">
      <c r="B7" s="11"/>
      <c r="C7" s="10"/>
      <c r="E7" s="202" t="s">
        <v>2</v>
      </c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</row>
    <row r="8" spans="2:25">
      <c r="B8" s="11"/>
      <c r="C8" s="10"/>
      <c r="E8" s="3"/>
      <c r="F8" s="3"/>
      <c r="G8" s="3"/>
      <c r="H8" s="3"/>
      <c r="I8" s="3"/>
      <c r="J8" s="3"/>
      <c r="K8" s="3"/>
      <c r="L8" s="3"/>
      <c r="M8" s="198" t="s">
        <v>45</v>
      </c>
      <c r="N8" s="198"/>
      <c r="O8" s="198"/>
      <c r="P8" s="198"/>
      <c r="Q8" s="198"/>
      <c r="R8" s="3"/>
      <c r="S8" s="3"/>
      <c r="T8" s="3"/>
      <c r="U8" s="3"/>
      <c r="V8" s="3"/>
      <c r="W8" s="3"/>
    </row>
    <row r="9" spans="2:25">
      <c r="B9" s="12"/>
      <c r="C9" s="10"/>
      <c r="D9" s="13"/>
      <c r="F9" s="14"/>
      <c r="G9" s="1"/>
      <c r="H9" s="14"/>
      <c r="L9" s="15"/>
      <c r="M9" s="16" t="s">
        <v>50</v>
      </c>
      <c r="N9" s="15"/>
      <c r="O9" s="16"/>
      <c r="P9" s="15"/>
      <c r="Q9" s="16" t="s">
        <v>51</v>
      </c>
      <c r="R9" s="14"/>
      <c r="S9" s="14"/>
      <c r="T9" s="14"/>
      <c r="U9" s="16"/>
      <c r="V9" s="14"/>
      <c r="W9" s="15"/>
    </row>
    <row r="10" spans="2:25">
      <c r="B10" s="12"/>
      <c r="C10" s="10"/>
      <c r="D10" s="13"/>
      <c r="E10" s="15"/>
      <c r="F10" s="14"/>
      <c r="H10" s="14"/>
      <c r="I10" s="199" t="s">
        <v>43</v>
      </c>
      <c r="J10" s="199"/>
      <c r="K10" s="199"/>
      <c r="L10" s="15"/>
      <c r="M10" s="16" t="s">
        <v>52</v>
      </c>
      <c r="N10" s="15"/>
      <c r="O10" s="16" t="s">
        <v>50</v>
      </c>
      <c r="P10" s="15"/>
      <c r="Q10" s="16" t="s">
        <v>54</v>
      </c>
      <c r="R10" s="14"/>
      <c r="S10" s="14"/>
      <c r="T10" s="14"/>
      <c r="U10" s="16" t="s">
        <v>55</v>
      </c>
    </row>
    <row r="11" spans="2:25">
      <c r="B11" s="81"/>
      <c r="C11" s="10"/>
      <c r="D11" s="17"/>
      <c r="E11" s="16" t="s">
        <v>56</v>
      </c>
      <c r="F11" s="82"/>
      <c r="G11" s="83" t="s">
        <v>57</v>
      </c>
      <c r="H11" s="82"/>
      <c r="I11" s="16" t="s">
        <v>58</v>
      </c>
      <c r="J11" s="82"/>
      <c r="K11" s="203" t="s">
        <v>264</v>
      </c>
      <c r="L11" s="16"/>
      <c r="M11" s="16" t="s">
        <v>59</v>
      </c>
      <c r="N11" s="16"/>
      <c r="O11" s="16" t="s">
        <v>256</v>
      </c>
      <c r="P11" s="16"/>
      <c r="Q11" s="16" t="s">
        <v>61</v>
      </c>
      <c r="R11" s="82"/>
      <c r="S11" s="3" t="s">
        <v>63</v>
      </c>
      <c r="T11" s="82"/>
      <c r="U11" s="3" t="s">
        <v>62</v>
      </c>
      <c r="V11" s="82"/>
      <c r="W11" s="3" t="s">
        <v>63</v>
      </c>
      <c r="X11" s="112"/>
    </row>
    <row r="12" spans="2:25" ht="42">
      <c r="B12" s="12"/>
      <c r="C12" s="5" t="s">
        <v>4</v>
      </c>
      <c r="D12" s="18"/>
      <c r="E12" s="19" t="s">
        <v>64</v>
      </c>
      <c r="F12" s="14"/>
      <c r="G12" s="20" t="s">
        <v>65</v>
      </c>
      <c r="H12" s="14"/>
      <c r="I12" s="19" t="s">
        <v>66</v>
      </c>
      <c r="J12" s="14"/>
      <c r="K12" s="198"/>
      <c r="L12" s="16"/>
      <c r="M12" s="5" t="s">
        <v>67</v>
      </c>
      <c r="N12" s="16"/>
      <c r="O12" s="20" t="s">
        <v>257</v>
      </c>
      <c r="P12" s="16"/>
      <c r="Q12" s="20" t="s">
        <v>69</v>
      </c>
      <c r="R12" s="14"/>
      <c r="S12" s="19" t="s">
        <v>335</v>
      </c>
      <c r="T12" s="14"/>
      <c r="U12" s="20" t="s">
        <v>70</v>
      </c>
      <c r="V12" s="14"/>
      <c r="W12" s="19" t="s">
        <v>71</v>
      </c>
    </row>
    <row r="13" spans="2:25">
      <c r="B13" s="84" t="s">
        <v>149</v>
      </c>
      <c r="C13" s="10"/>
      <c r="D13" s="18"/>
      <c r="E13" s="85">
        <v>1437831550.1599998</v>
      </c>
      <c r="F13" s="44"/>
      <c r="G13" s="85">
        <v>-267006919.74000001</v>
      </c>
      <c r="H13" s="36"/>
      <c r="I13" s="85">
        <v>0</v>
      </c>
      <c r="J13" s="44"/>
      <c r="K13" s="85">
        <v>-53904897.479999997</v>
      </c>
      <c r="L13" s="44"/>
      <c r="M13" s="85">
        <v>0</v>
      </c>
      <c r="N13" s="44"/>
      <c r="O13" s="44">
        <v>0</v>
      </c>
      <c r="P13" s="44"/>
      <c r="Q13" s="44">
        <f>SUM(M13:O13)</f>
        <v>0</v>
      </c>
      <c r="R13" s="44"/>
      <c r="S13" s="44">
        <f>SUM(K13+Q13+I13+G13+E13)</f>
        <v>1116919732.9399998</v>
      </c>
      <c r="T13" s="44"/>
      <c r="U13" s="85">
        <v>58131448.82</v>
      </c>
      <c r="V13" s="44"/>
      <c r="W13" s="85">
        <v>1175051181.7599998</v>
      </c>
      <c r="Y13" s="21"/>
    </row>
    <row r="14" spans="2:25">
      <c r="B14" s="12" t="s">
        <v>73</v>
      </c>
      <c r="C14" s="10"/>
      <c r="D14" s="18"/>
      <c r="E14" s="36">
        <v>915144705.15999997</v>
      </c>
      <c r="F14" s="44"/>
      <c r="G14" s="36">
        <v>-5286767.5599999996</v>
      </c>
      <c r="H14" s="36"/>
      <c r="I14" s="44">
        <v>0</v>
      </c>
      <c r="J14" s="44"/>
      <c r="K14" s="44">
        <v>0</v>
      </c>
      <c r="L14" s="44"/>
      <c r="M14" s="44">
        <v>0</v>
      </c>
      <c r="N14" s="44"/>
      <c r="O14" s="44">
        <v>0</v>
      </c>
      <c r="P14" s="44"/>
      <c r="Q14" s="44">
        <f>SUM(M14:O14)</f>
        <v>0</v>
      </c>
      <c r="R14" s="44"/>
      <c r="S14" s="44">
        <f t="shared" ref="S14" si="0">SUM(K14+Q14+I14+G14+E14)</f>
        <v>909857937.60000002</v>
      </c>
      <c r="T14" s="44"/>
      <c r="U14" s="44">
        <v>14700000</v>
      </c>
      <c r="V14" s="44"/>
      <c r="W14" s="36">
        <v>924557937.60000002</v>
      </c>
      <c r="Y14" s="21"/>
    </row>
    <row r="15" spans="2:25">
      <c r="B15" s="12" t="s">
        <v>72</v>
      </c>
      <c r="C15" s="10"/>
      <c r="D15" s="18"/>
      <c r="E15" s="36">
        <v>0</v>
      </c>
      <c r="F15" s="44"/>
      <c r="G15" s="36">
        <v>0</v>
      </c>
      <c r="H15" s="36"/>
      <c r="I15" s="36">
        <v>0</v>
      </c>
      <c r="J15" s="44"/>
      <c r="K15" s="44">
        <v>312109.26</v>
      </c>
      <c r="L15" s="44"/>
      <c r="M15" s="44">
        <v>-312109.26</v>
      </c>
      <c r="N15" s="44"/>
      <c r="O15" s="44">
        <v>0</v>
      </c>
      <c r="P15" s="44"/>
      <c r="Q15" s="44">
        <v>-312109.26</v>
      </c>
      <c r="R15" s="44"/>
      <c r="S15" s="44">
        <f t="shared" ref="S15:S16" si="1">Q15+K15</f>
        <v>0</v>
      </c>
      <c r="T15" s="44"/>
      <c r="U15" s="44">
        <v>0</v>
      </c>
      <c r="V15" s="44"/>
      <c r="W15" s="36">
        <v>0</v>
      </c>
      <c r="Y15" s="21"/>
    </row>
    <row r="16" spans="2:25">
      <c r="B16" s="4" t="s">
        <v>255</v>
      </c>
      <c r="C16" s="10"/>
      <c r="D16" s="18"/>
      <c r="E16" s="44">
        <v>0</v>
      </c>
      <c r="F16" s="44"/>
      <c r="G16" s="44">
        <v>0</v>
      </c>
      <c r="H16" s="44"/>
      <c r="I16" s="44">
        <v>0</v>
      </c>
      <c r="J16" s="44"/>
      <c r="K16" s="86">
        <v>71395882.169999987</v>
      </c>
      <c r="L16" s="44"/>
      <c r="M16" s="44">
        <v>312109.26</v>
      </c>
      <c r="N16" s="44"/>
      <c r="O16" s="87">
        <v>0</v>
      </c>
      <c r="P16" s="44"/>
      <c r="Q16" s="44">
        <v>312109.26</v>
      </c>
      <c r="R16" s="44"/>
      <c r="S16" s="44">
        <f t="shared" si="1"/>
        <v>71707991.429999992</v>
      </c>
      <c r="T16" s="44"/>
      <c r="U16" s="44">
        <v>-3759222.96</v>
      </c>
      <c r="V16" s="44"/>
      <c r="W16" s="88">
        <v>67948768.469999999</v>
      </c>
      <c r="Y16" s="21"/>
    </row>
    <row r="17" spans="2:25" ht="21.75" thickBot="1">
      <c r="B17" s="32" t="s">
        <v>253</v>
      </c>
      <c r="C17" s="7"/>
      <c r="E17" s="89">
        <f>SUM(E13:E16)</f>
        <v>2352976255.3199997</v>
      </c>
      <c r="F17" s="44"/>
      <c r="G17" s="89">
        <f>SUM(G13:G16)</f>
        <v>-272293687.30000001</v>
      </c>
      <c r="H17" s="36"/>
      <c r="I17" s="89">
        <f>SUM(I13:I16)</f>
        <v>0</v>
      </c>
      <c r="J17" s="44"/>
      <c r="K17" s="89">
        <f>SUM(K13:K16)</f>
        <v>17803093.949999988</v>
      </c>
      <c r="L17" s="44"/>
      <c r="M17" s="89">
        <f>SUM(M13:M16)</f>
        <v>0</v>
      </c>
      <c r="N17" s="44"/>
      <c r="O17" s="89">
        <v>0</v>
      </c>
      <c r="P17" s="44"/>
      <c r="Q17" s="89">
        <v>0</v>
      </c>
      <c r="R17" s="44"/>
      <c r="S17" s="89">
        <f>SUM(S13:S16)</f>
        <v>2098485661.97</v>
      </c>
      <c r="T17" s="44"/>
      <c r="U17" s="89">
        <f>SUM(U13:U16)</f>
        <v>69072225.859999999</v>
      </c>
      <c r="V17" s="44"/>
      <c r="W17" s="89">
        <f>SUM(W13:W16)</f>
        <v>2167557887.8299994</v>
      </c>
      <c r="X17" s="23">
        <f>W17-BS!H126</f>
        <v>0</v>
      </c>
      <c r="Y17" s="21"/>
    </row>
    <row r="18" spans="2:25" ht="21.75" thickTop="1">
      <c r="B18" s="81"/>
      <c r="C18" s="7"/>
      <c r="E18" s="36"/>
      <c r="F18" s="44"/>
      <c r="G18" s="36"/>
      <c r="H18" s="36"/>
      <c r="I18" s="44"/>
      <c r="J18" s="44"/>
      <c r="K18" s="36"/>
      <c r="L18" s="44"/>
      <c r="M18" s="44"/>
      <c r="N18" s="44"/>
      <c r="O18" s="36"/>
      <c r="P18" s="44"/>
      <c r="Q18" s="44"/>
      <c r="R18" s="44"/>
      <c r="S18" s="44"/>
      <c r="T18" s="44"/>
      <c r="U18" s="44"/>
      <c r="V18" s="44"/>
      <c r="W18" s="36"/>
    </row>
    <row r="19" spans="2:25">
      <c r="B19" s="32" t="s">
        <v>169</v>
      </c>
      <c r="C19" s="7"/>
      <c r="E19" s="36">
        <f>E17</f>
        <v>2352976255.3199997</v>
      </c>
      <c r="F19" s="44"/>
      <c r="G19" s="36">
        <f>G17</f>
        <v>-272293687.30000001</v>
      </c>
      <c r="H19" s="36"/>
      <c r="I19" s="36">
        <f>I17</f>
        <v>0</v>
      </c>
      <c r="J19" s="44"/>
      <c r="K19" s="36">
        <f>K17</f>
        <v>17803093.949999988</v>
      </c>
      <c r="L19" s="44"/>
      <c r="M19" s="36">
        <f>M17</f>
        <v>0</v>
      </c>
      <c r="N19" s="44"/>
      <c r="O19" s="36">
        <f>O17</f>
        <v>0</v>
      </c>
      <c r="P19" s="44"/>
      <c r="Q19" s="36">
        <f t="shared" ref="Q19:Q23" si="2">SUM(M19:O19)</f>
        <v>0</v>
      </c>
      <c r="R19" s="44"/>
      <c r="S19" s="36">
        <f>SUM(K19+Q19+I19+G19+E19)</f>
        <v>2098485661.9699998</v>
      </c>
      <c r="T19" s="44"/>
      <c r="U19" s="36">
        <f>U17</f>
        <v>69072225.859999999</v>
      </c>
      <c r="V19" s="44"/>
      <c r="W19" s="36">
        <f>+S19+U19</f>
        <v>2167557887.8299999</v>
      </c>
      <c r="Y19" s="21"/>
    </row>
    <row r="20" spans="2:25">
      <c r="B20" s="81" t="s">
        <v>73</v>
      </c>
      <c r="C20" s="7">
        <v>35</v>
      </c>
      <c r="E20" s="44">
        <v>14117999766.84</v>
      </c>
      <c r="F20" s="44"/>
      <c r="G20" s="44">
        <v>-12909767159.24</v>
      </c>
      <c r="H20" s="36"/>
      <c r="I20" s="44">
        <v>0</v>
      </c>
      <c r="J20" s="44"/>
      <c r="K20" s="44">
        <v>0</v>
      </c>
      <c r="L20" s="44"/>
      <c r="M20" s="44">
        <v>0</v>
      </c>
      <c r="N20" s="44"/>
      <c r="O20" s="44">
        <v>0</v>
      </c>
      <c r="P20" s="44"/>
      <c r="Q20" s="36">
        <f t="shared" si="2"/>
        <v>0</v>
      </c>
      <c r="R20" s="44"/>
      <c r="S20" s="44">
        <f t="shared" ref="S20:S24" si="3">SUM(K20+Q20+I20+G20+E20)</f>
        <v>1208232607.6000004</v>
      </c>
      <c r="T20" s="44"/>
      <c r="U20" s="44">
        <v>0</v>
      </c>
      <c r="V20" s="44"/>
      <c r="W20" s="44">
        <f t="shared" ref="W20:W24" si="4">+S20+U20</f>
        <v>1208232607.6000004</v>
      </c>
      <c r="Y20" s="21"/>
    </row>
    <row r="21" spans="2:25">
      <c r="B21" s="81" t="s">
        <v>201</v>
      </c>
      <c r="C21" s="7"/>
      <c r="E21" s="44">
        <v>0</v>
      </c>
      <c r="F21" s="44"/>
      <c r="G21" s="44">
        <v>0</v>
      </c>
      <c r="H21" s="36"/>
      <c r="I21" s="44">
        <v>0</v>
      </c>
      <c r="J21" s="44"/>
      <c r="K21" s="44">
        <v>0</v>
      </c>
      <c r="L21" s="44"/>
      <c r="M21" s="44">
        <v>0</v>
      </c>
      <c r="N21" s="44"/>
      <c r="O21" s="44">
        <v>0</v>
      </c>
      <c r="P21" s="44"/>
      <c r="Q21" s="36">
        <f t="shared" si="2"/>
        <v>0</v>
      </c>
      <c r="R21" s="44"/>
      <c r="S21" s="44">
        <f t="shared" si="3"/>
        <v>0</v>
      </c>
      <c r="T21" s="44"/>
      <c r="U21" s="44">
        <v>790687372.52999997</v>
      </c>
      <c r="V21" s="44"/>
      <c r="W21" s="44">
        <f t="shared" si="4"/>
        <v>790687372.52999997</v>
      </c>
      <c r="Y21" s="21"/>
    </row>
    <row r="22" spans="2:25">
      <c r="B22" s="81" t="s">
        <v>200</v>
      </c>
      <c r="C22" s="7"/>
      <c r="E22" s="44">
        <v>0</v>
      </c>
      <c r="F22" s="44"/>
      <c r="G22" s="44">
        <v>0</v>
      </c>
      <c r="H22" s="36"/>
      <c r="I22" s="44">
        <v>0</v>
      </c>
      <c r="J22" s="44"/>
      <c r="K22" s="44">
        <v>-583034.9</v>
      </c>
      <c r="L22" s="44"/>
      <c r="M22" s="44">
        <v>0</v>
      </c>
      <c r="N22" s="44"/>
      <c r="O22" s="44">
        <v>0</v>
      </c>
      <c r="P22" s="44"/>
      <c r="Q22" s="36">
        <f t="shared" si="2"/>
        <v>0</v>
      </c>
      <c r="R22" s="44"/>
      <c r="S22" s="44">
        <f t="shared" si="3"/>
        <v>-583034.9</v>
      </c>
      <c r="T22" s="44"/>
      <c r="U22" s="44">
        <v>-6797944.9299999997</v>
      </c>
      <c r="V22" s="44"/>
      <c r="W22" s="44">
        <f t="shared" si="4"/>
        <v>-7380979.8300000001</v>
      </c>
      <c r="Y22" s="21"/>
    </row>
    <row r="23" spans="2:25">
      <c r="B23" s="81" t="s">
        <v>72</v>
      </c>
      <c r="C23" s="7"/>
      <c r="E23" s="44">
        <v>0</v>
      </c>
      <c r="F23" s="44"/>
      <c r="G23" s="44">
        <v>0</v>
      </c>
      <c r="H23" s="36"/>
      <c r="I23" s="44">
        <v>0</v>
      </c>
      <c r="J23" s="44"/>
      <c r="K23" s="184">
        <f>-M23+O24</f>
        <v>-3909427.09</v>
      </c>
      <c r="L23" s="44"/>
      <c r="M23" s="44">
        <f>-M24</f>
        <v>-450093.75</v>
      </c>
      <c r="N23" s="44"/>
      <c r="O23" s="44">
        <f>-O24</f>
        <v>4359520.84</v>
      </c>
      <c r="P23" s="44"/>
      <c r="Q23" s="36">
        <f t="shared" si="2"/>
        <v>3909427.09</v>
      </c>
      <c r="R23" s="44"/>
      <c r="S23" s="44">
        <f t="shared" si="3"/>
        <v>0</v>
      </c>
      <c r="T23" s="44"/>
      <c r="U23" s="44">
        <v>0</v>
      </c>
      <c r="V23" s="44"/>
      <c r="W23" s="56">
        <f t="shared" si="4"/>
        <v>0</v>
      </c>
      <c r="Y23" s="21"/>
    </row>
    <row r="24" spans="2:25">
      <c r="B24" s="4" t="s">
        <v>255</v>
      </c>
      <c r="C24" s="7"/>
      <c r="E24" s="44">
        <v>0</v>
      </c>
      <c r="F24" s="44"/>
      <c r="G24" s="44">
        <v>0</v>
      </c>
      <c r="H24" s="44"/>
      <c r="I24" s="44">
        <v>0</v>
      </c>
      <c r="J24" s="44"/>
      <c r="K24" s="44">
        <f>OCI!E23</f>
        <v>197046001.04872543</v>
      </c>
      <c r="L24" s="44"/>
      <c r="M24" s="44">
        <v>450093.75</v>
      </c>
      <c r="N24" s="44"/>
      <c r="O24" s="44">
        <v>-4359520.84</v>
      </c>
      <c r="P24" s="44"/>
      <c r="Q24" s="36">
        <f>SUM(M24:O24)</f>
        <v>-3909427.09</v>
      </c>
      <c r="R24" s="44"/>
      <c r="S24" s="44">
        <f t="shared" si="3"/>
        <v>193136573.95872542</v>
      </c>
      <c r="T24" s="44"/>
      <c r="U24" s="44">
        <f>OCI!E28</f>
        <v>5934126.46</v>
      </c>
      <c r="V24" s="44"/>
      <c r="W24" s="44">
        <f t="shared" si="4"/>
        <v>199070700.41872543</v>
      </c>
      <c r="Y24" s="21"/>
    </row>
    <row r="25" spans="2:25" ht="21.75" thickBot="1">
      <c r="B25" s="32" t="s">
        <v>254</v>
      </c>
      <c r="C25" s="7"/>
      <c r="E25" s="89">
        <f>SUM(E19:E24)</f>
        <v>16470976022.16</v>
      </c>
      <c r="F25" s="44"/>
      <c r="G25" s="89">
        <f>SUM(G19:G24)</f>
        <v>-13182060846.539999</v>
      </c>
      <c r="H25" s="44"/>
      <c r="I25" s="89">
        <f>SUM(I19:I24)</f>
        <v>0</v>
      </c>
      <c r="J25" s="44"/>
      <c r="K25" s="89">
        <f>SUM(K19:K24)</f>
        <v>210356633.0087254</v>
      </c>
      <c r="L25" s="44"/>
      <c r="M25" s="89">
        <f>SUM(M19:M24)</f>
        <v>0</v>
      </c>
      <c r="N25" s="44"/>
      <c r="O25" s="89">
        <f>SUM(O19:O24)</f>
        <v>0</v>
      </c>
      <c r="P25" s="44"/>
      <c r="Q25" s="89">
        <f>SUM(Q19:Q24)</f>
        <v>0</v>
      </c>
      <c r="R25" s="44"/>
      <c r="S25" s="89">
        <f>SUM(S19:S24)</f>
        <v>3499271808.6287255</v>
      </c>
      <c r="T25" s="44"/>
      <c r="U25" s="89">
        <f>SUM(U19:U24)</f>
        <v>858895779.92000008</v>
      </c>
      <c r="V25" s="44"/>
      <c r="W25" s="89">
        <f>SUM(W19:W24)</f>
        <v>4358167588.5487251</v>
      </c>
      <c r="X25" s="23">
        <f>W25-BS!F126</f>
        <v>0</v>
      </c>
    </row>
    <row r="26" spans="2:25" ht="21.75" thickTop="1"/>
    <row r="27" spans="2:25">
      <c r="B27" s="9" t="s">
        <v>265</v>
      </c>
      <c r="E27" s="8"/>
      <c r="K27" s="8"/>
      <c r="O27" s="8"/>
    </row>
    <row r="28" spans="2:25" ht="18" customHeight="1">
      <c r="E28" s="90"/>
      <c r="G28" s="90"/>
      <c r="K28" s="90"/>
      <c r="O28" s="90"/>
    </row>
    <row r="29" spans="2:25" ht="18" customHeight="1">
      <c r="E29" s="90"/>
      <c r="G29" s="90"/>
      <c r="K29" s="90"/>
      <c r="O29" s="90"/>
    </row>
    <row r="30" spans="2:25" ht="18" customHeight="1">
      <c r="E30" s="90"/>
      <c r="G30" s="90"/>
      <c r="K30" s="90"/>
      <c r="O30" s="90"/>
    </row>
    <row r="31" spans="2:25" ht="17.850000000000001" customHeight="1">
      <c r="E31" s="90"/>
      <c r="G31" s="90"/>
      <c r="K31" s="90"/>
      <c r="O31" s="90"/>
    </row>
    <row r="32" spans="2:25">
      <c r="B32" s="193" t="s">
        <v>302</v>
      </c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3"/>
      <c r="V32" s="193"/>
      <c r="W32" s="193"/>
    </row>
    <row r="33" spans="2:23">
      <c r="B33" s="196" t="s">
        <v>303</v>
      </c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</row>
    <row r="34" spans="2:23">
      <c r="C34" s="7"/>
      <c r="P34" s="7"/>
    </row>
    <row r="35" spans="2:23" ht="16.350000000000001" customHeight="1">
      <c r="B35" s="200" t="s">
        <v>157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197"/>
      <c r="W35" s="197"/>
    </row>
    <row r="37" spans="2:23">
      <c r="M37" s="185">
        <v>0.2984</v>
      </c>
    </row>
    <row r="38" spans="2:23">
      <c r="M38" s="185">
        <f>1-M37</f>
        <v>0.7016</v>
      </c>
    </row>
  </sheetData>
  <mergeCells count="12">
    <mergeCell ref="Q1:W1"/>
    <mergeCell ref="M8:Q8"/>
    <mergeCell ref="I10:K10"/>
    <mergeCell ref="B35:W35"/>
    <mergeCell ref="B2:W2"/>
    <mergeCell ref="B3:W3"/>
    <mergeCell ref="B4:W4"/>
    <mergeCell ref="E6:W6"/>
    <mergeCell ref="E7:W7"/>
    <mergeCell ref="K11:K12"/>
    <mergeCell ref="B32:W32"/>
    <mergeCell ref="B33:W33"/>
  </mergeCells>
  <pageMargins left="0.51181102362204722" right="0.31496062992125984" top="0.59055118110236227" bottom="0.27559055118110237" header="0.31496062992125984" footer="0.15748031496062992"/>
  <pageSetup paperSize="9" scale="69" fitToHeight="0" orientation="landscape" r:id="rId1"/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03ECF-E66B-474E-BEF9-2A8687A2061F}">
  <sheetPr>
    <pageSetUpPr fitToPage="1"/>
  </sheetPr>
  <dimension ref="B1:U73"/>
  <sheetViews>
    <sheetView view="pageBreakPreview" topLeftCell="A7" zoomScaleNormal="130" zoomScaleSheetLayoutView="100" workbookViewId="0">
      <selection activeCell="D159" sqref="D159"/>
    </sheetView>
  </sheetViews>
  <sheetFormatPr defaultColWidth="9.140625" defaultRowHeight="21"/>
  <cols>
    <col min="1" max="1" width="9.140625" style="2"/>
    <col min="2" max="2" width="29.5703125" style="4" customWidth="1"/>
    <col min="3" max="3" width="8" style="22" customWidth="1"/>
    <col min="4" max="4" width="0.5703125" style="2" customWidth="1"/>
    <col min="5" max="5" width="16.7109375" style="2" customWidth="1"/>
    <col min="6" max="6" width="0.5703125" style="2" customWidth="1"/>
    <col min="7" max="7" width="16.7109375" style="2" customWidth="1"/>
    <col min="8" max="8" width="0.5703125" style="2" customWidth="1"/>
    <col min="9" max="9" width="12" style="2" customWidth="1"/>
    <col min="10" max="10" width="0.5703125" style="2" customWidth="1"/>
    <col min="11" max="11" width="16.140625" style="2" customWidth="1"/>
    <col min="12" max="12" width="0.5703125" style="2" customWidth="1"/>
    <col min="13" max="13" width="17.140625" style="2" customWidth="1"/>
    <col min="14" max="14" width="0.5703125" style="2" customWidth="1"/>
    <col min="15" max="15" width="18.5703125" style="2" customWidth="1"/>
    <col min="16" max="16" width="0.5703125" style="2" customWidth="1"/>
    <col min="17" max="17" width="12.28515625" style="2" customWidth="1"/>
    <col min="18" max="18" width="0.5703125" style="2" customWidth="1"/>
    <col min="19" max="19" width="14.7109375" style="2" customWidth="1"/>
    <col min="20" max="20" width="13.5703125" style="47" customWidth="1"/>
    <col min="21" max="16384" width="9.140625" style="2"/>
  </cols>
  <sheetData>
    <row r="1" spans="2:21">
      <c r="C1" s="10"/>
      <c r="K1" s="1"/>
      <c r="L1" s="1"/>
      <c r="M1" s="1"/>
      <c r="N1" s="1"/>
      <c r="O1" s="1"/>
      <c r="P1" s="1"/>
      <c r="Q1" s="204"/>
      <c r="R1" s="204"/>
      <c r="S1" s="204"/>
      <c r="T1" s="204"/>
      <c r="U1" s="204"/>
    </row>
    <row r="2" spans="2:21">
      <c r="B2" s="191" t="s">
        <v>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</row>
    <row r="3" spans="2:21">
      <c r="B3" s="191" t="s">
        <v>49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</row>
    <row r="4" spans="2:21">
      <c r="B4" s="201" t="s">
        <v>252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2:21">
      <c r="B5" s="11"/>
      <c r="C5" s="10"/>
      <c r="E5" s="198" t="s">
        <v>250</v>
      </c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</row>
    <row r="6" spans="2:21">
      <c r="B6" s="11"/>
      <c r="C6" s="10"/>
      <c r="E6" s="202" t="s">
        <v>3</v>
      </c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</row>
    <row r="7" spans="2:21">
      <c r="B7" s="11"/>
      <c r="C7" s="10"/>
      <c r="E7" s="3"/>
      <c r="F7" s="3"/>
      <c r="G7" s="3"/>
      <c r="H7" s="3"/>
      <c r="I7" s="3"/>
      <c r="J7" s="3"/>
      <c r="K7" s="3"/>
      <c r="L7" s="3"/>
      <c r="M7" s="198" t="s">
        <v>45</v>
      </c>
      <c r="N7" s="198"/>
      <c r="O7" s="198"/>
      <c r="P7" s="198"/>
      <c r="Q7" s="198"/>
      <c r="R7" s="3"/>
      <c r="S7" s="3"/>
    </row>
    <row r="8" spans="2:21">
      <c r="B8" s="12"/>
      <c r="C8" s="10"/>
      <c r="D8" s="13"/>
      <c r="E8" s="15"/>
      <c r="F8" s="14"/>
      <c r="G8" s="1"/>
      <c r="H8" s="14"/>
      <c r="L8" s="15"/>
      <c r="M8" s="16" t="s">
        <v>74</v>
      </c>
      <c r="N8" s="15"/>
      <c r="O8" s="16"/>
      <c r="P8" s="16"/>
      <c r="Q8" s="16" t="s">
        <v>51</v>
      </c>
      <c r="R8" s="14"/>
      <c r="S8" s="15"/>
    </row>
    <row r="9" spans="2:21">
      <c r="B9" s="12"/>
      <c r="C9" s="10"/>
      <c r="D9" s="13"/>
      <c r="E9" s="15"/>
      <c r="F9" s="14"/>
      <c r="G9" s="1"/>
      <c r="H9" s="14"/>
      <c r="I9" s="199" t="s">
        <v>43</v>
      </c>
      <c r="J9" s="199"/>
      <c r="K9" s="199"/>
      <c r="L9" s="15"/>
      <c r="M9" s="16" t="s">
        <v>75</v>
      </c>
      <c r="N9" s="15"/>
      <c r="O9" s="34" t="s">
        <v>53</v>
      </c>
      <c r="P9" s="16"/>
      <c r="Q9" s="16" t="s">
        <v>54</v>
      </c>
      <c r="R9" s="14"/>
      <c r="S9" s="15"/>
      <c r="T9" s="23"/>
    </row>
    <row r="10" spans="2:21">
      <c r="B10" s="12"/>
      <c r="C10" s="10"/>
      <c r="D10" s="13"/>
      <c r="E10" s="15" t="s">
        <v>56</v>
      </c>
      <c r="F10" s="14"/>
      <c r="G10" s="24" t="s">
        <v>57</v>
      </c>
      <c r="H10" s="14"/>
      <c r="I10" s="15" t="s">
        <v>58</v>
      </c>
      <c r="J10" s="14"/>
      <c r="K10" s="205" t="s">
        <v>264</v>
      </c>
      <c r="L10" s="15"/>
      <c r="M10" s="16" t="s">
        <v>59</v>
      </c>
      <c r="N10" s="15"/>
      <c r="O10" s="34" t="s">
        <v>60</v>
      </c>
      <c r="P10" s="16"/>
      <c r="Q10" s="16" t="s">
        <v>61</v>
      </c>
      <c r="R10" s="14"/>
      <c r="S10" s="3" t="s">
        <v>63</v>
      </c>
      <c r="T10" s="23"/>
    </row>
    <row r="11" spans="2:21">
      <c r="B11" s="12"/>
      <c r="C11" s="5" t="s">
        <v>4</v>
      </c>
      <c r="D11" s="18"/>
      <c r="E11" s="19" t="s">
        <v>64</v>
      </c>
      <c r="F11" s="14"/>
      <c r="G11" s="20" t="s">
        <v>65</v>
      </c>
      <c r="H11" s="14"/>
      <c r="I11" s="19" t="s">
        <v>66</v>
      </c>
      <c r="J11" s="14"/>
      <c r="K11" s="206"/>
      <c r="L11" s="16"/>
      <c r="M11" s="20" t="s">
        <v>67</v>
      </c>
      <c r="N11" s="16"/>
      <c r="O11" s="35" t="s">
        <v>68</v>
      </c>
      <c r="P11" s="16"/>
      <c r="Q11" s="20" t="s">
        <v>69</v>
      </c>
      <c r="R11" s="14"/>
      <c r="S11" s="19" t="s">
        <v>71</v>
      </c>
    </row>
    <row r="12" spans="2:21">
      <c r="B12" s="12"/>
      <c r="C12" s="10"/>
      <c r="D12" s="18"/>
      <c r="E12" s="13"/>
      <c r="F12" s="18"/>
      <c r="G12" s="17"/>
      <c r="H12" s="18"/>
      <c r="I12" s="13"/>
      <c r="J12" s="18"/>
      <c r="K12" s="17"/>
      <c r="L12" s="17"/>
      <c r="N12" s="17"/>
      <c r="O12" s="17"/>
      <c r="P12" s="17"/>
      <c r="R12" s="18"/>
      <c r="S12" s="7"/>
      <c r="T12" s="23"/>
    </row>
    <row r="13" spans="2:21" s="28" customFormat="1" ht="23.85" customHeight="1">
      <c r="B13" s="31" t="s">
        <v>149</v>
      </c>
      <c r="C13" s="26"/>
      <c r="D13" s="27"/>
      <c r="E13" s="36">
        <v>1437831550.1599998</v>
      </c>
      <c r="F13" s="37"/>
      <c r="G13" s="36">
        <v>-267006919.74000001</v>
      </c>
      <c r="H13" s="37"/>
      <c r="I13" s="38">
        <v>0</v>
      </c>
      <c r="J13" s="37"/>
      <c r="K13" s="39">
        <v>-89460591.420000002</v>
      </c>
      <c r="L13" s="40"/>
      <c r="M13" s="38">
        <v>0</v>
      </c>
      <c r="N13" s="40"/>
      <c r="O13" s="39">
        <v>0</v>
      </c>
      <c r="P13" s="40"/>
      <c r="Q13" s="39">
        <f>SUM(M13:O13)</f>
        <v>0</v>
      </c>
      <c r="R13" s="36"/>
      <c r="S13" s="37">
        <f>SUM(E13:Q13)</f>
        <v>1081364038.9999998</v>
      </c>
      <c r="T13" s="47"/>
      <c r="U13" s="48"/>
    </row>
    <row r="14" spans="2:21" s="28" customFormat="1" ht="23.85" customHeight="1">
      <c r="B14" s="25" t="s">
        <v>73</v>
      </c>
      <c r="C14" s="26"/>
      <c r="D14" s="27"/>
      <c r="E14" s="36">
        <v>915144705.15999997</v>
      </c>
      <c r="F14" s="37"/>
      <c r="G14" s="36">
        <v>-5286767.5599999996</v>
      </c>
      <c r="H14" s="37"/>
      <c r="I14" s="38">
        <v>0</v>
      </c>
      <c r="J14" s="37"/>
      <c r="K14" s="39">
        <v>0</v>
      </c>
      <c r="L14" s="40"/>
      <c r="M14" s="38">
        <v>0</v>
      </c>
      <c r="N14" s="40"/>
      <c r="O14" s="39">
        <v>0</v>
      </c>
      <c r="P14" s="40"/>
      <c r="Q14" s="39">
        <f>SUM(M14:O14)</f>
        <v>0</v>
      </c>
      <c r="R14" s="36"/>
      <c r="S14" s="37">
        <f>SUM(E14:Q14)</f>
        <v>909857937.60000002</v>
      </c>
      <c r="T14" s="47"/>
      <c r="U14" s="48"/>
    </row>
    <row r="15" spans="2:21" s="28" customFormat="1" ht="23.85" customHeight="1">
      <c r="B15" s="25" t="s">
        <v>72</v>
      </c>
      <c r="C15" s="26"/>
      <c r="D15" s="27"/>
      <c r="E15" s="36">
        <v>0</v>
      </c>
      <c r="F15" s="37"/>
      <c r="G15" s="36">
        <v>0</v>
      </c>
      <c r="H15" s="37"/>
      <c r="I15" s="36">
        <v>0</v>
      </c>
      <c r="J15" s="37"/>
      <c r="K15" s="36">
        <v>312109.26</v>
      </c>
      <c r="L15" s="40"/>
      <c r="M15" s="38">
        <v>-312109.26</v>
      </c>
      <c r="N15" s="40"/>
      <c r="O15" s="39">
        <v>0</v>
      </c>
      <c r="P15" s="40"/>
      <c r="Q15" s="39">
        <f>SUM(M15:O15)</f>
        <v>-312109.26</v>
      </c>
      <c r="R15" s="36"/>
      <c r="S15" s="37">
        <f>K15+Q15</f>
        <v>0</v>
      </c>
      <c r="T15" s="47"/>
      <c r="U15" s="48"/>
    </row>
    <row r="16" spans="2:21" s="28" customFormat="1" ht="23.85" customHeight="1">
      <c r="B16" s="25" t="s">
        <v>255</v>
      </c>
      <c r="C16" s="29"/>
      <c r="E16" s="38">
        <v>0</v>
      </c>
      <c r="F16" s="37"/>
      <c r="G16" s="38">
        <v>0</v>
      </c>
      <c r="H16" s="41"/>
      <c r="I16" s="38">
        <v>0</v>
      </c>
      <c r="J16" s="42"/>
      <c r="K16" s="38">
        <v>-2032370.54</v>
      </c>
      <c r="L16" s="39"/>
      <c r="M16" s="38">
        <v>312109.26</v>
      </c>
      <c r="N16" s="38"/>
      <c r="O16" s="38">
        <v>0</v>
      </c>
      <c r="P16" s="38"/>
      <c r="Q16" s="39">
        <f>SUM(M16:O16)</f>
        <v>312109.26</v>
      </c>
      <c r="R16" s="38"/>
      <c r="S16" s="37">
        <f>K16+Q16</f>
        <v>-1720261.28</v>
      </c>
      <c r="T16" s="47"/>
      <c r="U16" s="48"/>
    </row>
    <row r="17" spans="2:21" s="28" customFormat="1" ht="23.85" customHeight="1" thickBot="1">
      <c r="B17" s="33" t="s">
        <v>253</v>
      </c>
      <c r="C17" s="29"/>
      <c r="E17" s="43">
        <f>SUM(E13:E16)</f>
        <v>2352976255.3199997</v>
      </c>
      <c r="F17" s="42"/>
      <c r="G17" s="43">
        <f>SUM(G13:G16)</f>
        <v>-272293687.30000001</v>
      </c>
      <c r="H17" s="42"/>
      <c r="I17" s="43">
        <f>SUM(I13:I16)</f>
        <v>0</v>
      </c>
      <c r="J17" s="42"/>
      <c r="K17" s="43">
        <f>SUM(K13:K16)</f>
        <v>-91180852.700000003</v>
      </c>
      <c r="L17" s="39"/>
      <c r="M17" s="43">
        <f>SUM(M13:M16)</f>
        <v>0</v>
      </c>
      <c r="N17" s="39"/>
      <c r="O17" s="43">
        <f>SUM(O13:O16)</f>
        <v>0</v>
      </c>
      <c r="P17" s="39"/>
      <c r="Q17" s="43">
        <f>SUM(Q13:Q16)</f>
        <v>0</v>
      </c>
      <c r="R17" s="37"/>
      <c r="S17" s="43">
        <f>SUM(S13:S16)</f>
        <v>1989501715.3199999</v>
      </c>
      <c r="T17" s="23">
        <f>S17-BS!L126</f>
        <v>0</v>
      </c>
    </row>
    <row r="18" spans="2:21" s="28" customFormat="1" ht="23.85" customHeight="1" thickTop="1">
      <c r="B18" s="30"/>
      <c r="C18" s="29"/>
      <c r="E18" s="38"/>
      <c r="F18" s="42"/>
      <c r="G18" s="38"/>
      <c r="H18" s="42"/>
      <c r="I18" s="38"/>
      <c r="J18" s="42"/>
      <c r="K18" s="38"/>
      <c r="L18" s="39"/>
      <c r="M18" s="38"/>
      <c r="N18" s="39"/>
      <c r="O18" s="38"/>
      <c r="P18" s="39"/>
      <c r="Q18" s="38"/>
      <c r="R18" s="37"/>
      <c r="S18" s="38"/>
      <c r="T18" s="23"/>
    </row>
    <row r="19" spans="2:21">
      <c r="B19" s="6" t="s">
        <v>169</v>
      </c>
      <c r="C19" s="7"/>
      <c r="E19" s="38">
        <v>2352976255.3199997</v>
      </c>
      <c r="F19" s="38"/>
      <c r="G19" s="38">
        <v>-272293687.30000001</v>
      </c>
      <c r="H19" s="44"/>
      <c r="I19" s="38">
        <v>0</v>
      </c>
      <c r="J19" s="38"/>
      <c r="K19" s="38">
        <v>-91180852.700000003</v>
      </c>
      <c r="L19" s="38"/>
      <c r="M19" s="38">
        <f>M17</f>
        <v>0</v>
      </c>
      <c r="N19" s="38"/>
      <c r="O19" s="38">
        <f>O17</f>
        <v>0</v>
      </c>
      <c r="P19" s="38"/>
      <c r="Q19" s="38">
        <f>Q17</f>
        <v>0</v>
      </c>
      <c r="R19" s="39"/>
      <c r="S19" s="37">
        <f>SUM(E19:Q19)</f>
        <v>1989501715.3199997</v>
      </c>
      <c r="U19" s="48"/>
    </row>
    <row r="20" spans="2:21">
      <c r="B20" s="4" t="s">
        <v>73</v>
      </c>
      <c r="C20" s="7">
        <v>35</v>
      </c>
      <c r="E20" s="38">
        <v>14117999766.84</v>
      </c>
      <c r="F20" s="38"/>
      <c r="G20" s="38">
        <v>-12909767159.24</v>
      </c>
      <c r="H20" s="44"/>
      <c r="I20" s="38">
        <v>0</v>
      </c>
      <c r="J20" s="38"/>
      <c r="K20" s="38">
        <v>0</v>
      </c>
      <c r="L20" s="38"/>
      <c r="M20" s="38">
        <v>0</v>
      </c>
      <c r="N20" s="38"/>
      <c r="O20" s="39">
        <v>0</v>
      </c>
      <c r="P20" s="38"/>
      <c r="Q20" s="38">
        <v>0</v>
      </c>
      <c r="R20" s="39"/>
      <c r="S20" s="37">
        <f>SUM(E20:Q20)</f>
        <v>1208232607.6000004</v>
      </c>
      <c r="U20" s="48"/>
    </row>
    <row r="21" spans="2:21">
      <c r="B21" s="4" t="s">
        <v>72</v>
      </c>
      <c r="C21" s="7"/>
      <c r="E21" s="38">
        <v>0</v>
      </c>
      <c r="F21" s="38"/>
      <c r="G21" s="38">
        <v>0</v>
      </c>
      <c r="H21" s="38"/>
      <c r="I21" s="38">
        <v>0</v>
      </c>
      <c r="J21" s="38"/>
      <c r="K21" s="38">
        <v>0</v>
      </c>
      <c r="L21" s="38"/>
      <c r="M21" s="38">
        <v>0</v>
      </c>
      <c r="N21" s="38"/>
      <c r="O21" s="38">
        <v>0</v>
      </c>
      <c r="P21" s="38"/>
      <c r="Q21" s="38">
        <v>0</v>
      </c>
      <c r="R21" s="38"/>
      <c r="S21" s="38">
        <v>0</v>
      </c>
      <c r="T21" s="23"/>
      <c r="U21" s="48"/>
    </row>
    <row r="22" spans="2:21">
      <c r="B22" s="4" t="s">
        <v>255</v>
      </c>
      <c r="C22" s="7"/>
      <c r="E22" s="38">
        <v>0</v>
      </c>
      <c r="F22" s="38"/>
      <c r="G22" s="38">
        <v>0</v>
      </c>
      <c r="H22" s="44"/>
      <c r="I22" s="38">
        <v>0</v>
      </c>
      <c r="J22" s="38"/>
      <c r="K22" s="38">
        <f>OCI!I20</f>
        <v>141170667.46999994</v>
      </c>
      <c r="L22" s="38"/>
      <c r="M22" s="38">
        <v>0</v>
      </c>
      <c r="N22" s="38"/>
      <c r="O22" s="39">
        <v>0</v>
      </c>
      <c r="P22" s="38"/>
      <c r="Q22" s="38">
        <v>0</v>
      </c>
      <c r="R22" s="38"/>
      <c r="S22" s="38">
        <f>K22+Q22</f>
        <v>141170667.46999994</v>
      </c>
      <c r="U22" s="48"/>
    </row>
    <row r="23" spans="2:21" ht="21.75" thickBot="1">
      <c r="B23" s="32" t="s">
        <v>254</v>
      </c>
      <c r="C23" s="7"/>
      <c r="E23" s="45">
        <f>SUM(E19:E22)</f>
        <v>16470976022.16</v>
      </c>
      <c r="F23" s="38"/>
      <c r="G23" s="45">
        <f>SUM(G19:G22)</f>
        <v>-13182060846.539999</v>
      </c>
      <c r="H23" s="38"/>
      <c r="I23" s="43">
        <f>SUM(I19:I22)</f>
        <v>0</v>
      </c>
      <c r="J23" s="38"/>
      <c r="K23" s="45">
        <f>SUM(K19:K22)</f>
        <v>49989814.769999936</v>
      </c>
      <c r="L23" s="38"/>
      <c r="M23" s="43">
        <f>SUM(M19:M22)</f>
        <v>0</v>
      </c>
      <c r="N23" s="38"/>
      <c r="O23" s="43">
        <f>SUM(O19:O22)</f>
        <v>0</v>
      </c>
      <c r="P23" s="38"/>
      <c r="Q23" s="43">
        <f>SUM(Q19:Q22)</f>
        <v>0</v>
      </c>
      <c r="R23" s="38"/>
      <c r="S23" s="45">
        <f>SUM(S19:S22)</f>
        <v>3338904990.3899999</v>
      </c>
      <c r="T23" s="47">
        <f>S23-BS!J126</f>
        <v>0</v>
      </c>
    </row>
    <row r="24" spans="2:21" ht="18.600000000000001" customHeight="1" thickTop="1">
      <c r="E24" s="8"/>
    </row>
    <row r="25" spans="2:21">
      <c r="B25" s="9" t="s">
        <v>265</v>
      </c>
    </row>
    <row r="26" spans="2:21">
      <c r="B26" s="9"/>
    </row>
    <row r="28" spans="2:21">
      <c r="B28" s="193" t="s">
        <v>300</v>
      </c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</row>
    <row r="29" spans="2:21">
      <c r="B29" s="196" t="s">
        <v>301</v>
      </c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</row>
    <row r="30" spans="2:21" ht="6.6" customHeight="1">
      <c r="C30" s="7"/>
      <c r="O30" s="7"/>
    </row>
    <row r="31" spans="2:21">
      <c r="B31" s="200" t="s">
        <v>164</v>
      </c>
      <c r="C31" s="197"/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</row>
    <row r="33" spans="5:9">
      <c r="E33" s="21"/>
    </row>
    <row r="34" spans="5:9">
      <c r="G34" s="8"/>
    </row>
    <row r="40" spans="5:9">
      <c r="E40" s="1"/>
      <c r="I40" s="1"/>
    </row>
    <row r="73" spans="13:13">
      <c r="M73" s="2">
        <v>88888</v>
      </c>
    </row>
  </sheetData>
  <mergeCells count="12">
    <mergeCell ref="Q1:U1"/>
    <mergeCell ref="M7:Q7"/>
    <mergeCell ref="I9:K9"/>
    <mergeCell ref="B31:S31"/>
    <mergeCell ref="B2:S2"/>
    <mergeCell ref="B3:S3"/>
    <mergeCell ref="B4:S4"/>
    <mergeCell ref="E5:S5"/>
    <mergeCell ref="E6:S6"/>
    <mergeCell ref="K10:K11"/>
    <mergeCell ref="B28:S28"/>
    <mergeCell ref="B29:S29"/>
  </mergeCells>
  <pageMargins left="0.62992125984251968" right="0.27559055118110237" top="0.59055118110236227" bottom="0.27559055118110237" header="0.31496062992125984" footer="0.19685039370078741"/>
  <pageSetup paperSize="9" scale="82" fitToHeight="0" orientation="landscape" r:id="rId1"/>
  <colBreaks count="1" manualBreakCount="1">
    <brk id="19" max="3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7FE19-7151-4B13-94BE-F7B77218AFA8}">
  <sheetPr>
    <pageSetUpPr fitToPage="1"/>
  </sheetPr>
  <dimension ref="B1:P47"/>
  <sheetViews>
    <sheetView view="pageBreakPreview" topLeftCell="A28" zoomScale="90" zoomScaleNormal="130" zoomScaleSheetLayoutView="90" workbookViewId="0">
      <selection activeCell="O39" sqref="O39"/>
    </sheetView>
  </sheetViews>
  <sheetFormatPr defaultColWidth="8.7109375" defaultRowHeight="21"/>
  <cols>
    <col min="1" max="1" width="8.7109375" style="70"/>
    <col min="2" max="2" width="2.5703125" style="70" customWidth="1"/>
    <col min="3" max="3" width="37.5703125" style="4" customWidth="1"/>
    <col min="4" max="4" width="4.7109375" style="2" customWidth="1"/>
    <col min="5" max="5" width="1" style="2" customWidth="1"/>
    <col min="6" max="6" width="14.7109375" style="23" customWidth="1"/>
    <col min="7" max="7" width="1" style="23" customWidth="1"/>
    <col min="8" max="8" width="14" style="23" customWidth="1"/>
    <col min="9" max="9" width="1" style="23" customWidth="1"/>
    <col min="10" max="10" width="14.5703125" style="49" customWidth="1"/>
    <col min="11" max="11" width="1" style="23" customWidth="1"/>
    <col min="12" max="12" width="15.28515625" style="23" customWidth="1"/>
    <col min="13" max="13" width="12.42578125" style="70" bestFit="1" customWidth="1"/>
    <col min="14" max="14" width="11.28515625" style="70" bestFit="1" customWidth="1"/>
    <col min="15" max="15" width="12.42578125" style="70" bestFit="1" customWidth="1"/>
    <col min="16" max="16" width="10.85546875" style="70" bestFit="1" customWidth="1"/>
    <col min="17" max="16384" width="8.7109375" style="70"/>
  </cols>
  <sheetData>
    <row r="1" spans="2:14">
      <c r="J1" s="195"/>
      <c r="K1" s="195"/>
      <c r="L1" s="195"/>
      <c r="M1" s="70" t="s">
        <v>170</v>
      </c>
    </row>
    <row r="2" spans="2:14">
      <c r="C2" s="191" t="s">
        <v>0</v>
      </c>
      <c r="D2" s="191"/>
      <c r="E2" s="191"/>
      <c r="F2" s="191"/>
      <c r="G2" s="191"/>
      <c r="H2" s="191"/>
      <c r="I2" s="191"/>
      <c r="J2" s="191"/>
      <c r="K2" s="191"/>
      <c r="L2" s="191"/>
    </row>
    <row r="3" spans="2:14">
      <c r="C3" s="207" t="s">
        <v>148</v>
      </c>
      <c r="D3" s="207"/>
      <c r="E3" s="207"/>
      <c r="F3" s="207"/>
      <c r="G3" s="207"/>
      <c r="H3" s="207"/>
      <c r="I3" s="207"/>
      <c r="J3" s="207"/>
      <c r="K3" s="207"/>
      <c r="L3" s="207"/>
    </row>
    <row r="4" spans="2:14">
      <c r="C4" s="201" t="s">
        <v>252</v>
      </c>
      <c r="D4" s="201"/>
      <c r="E4" s="201"/>
      <c r="F4" s="201"/>
      <c r="G4" s="201"/>
      <c r="H4" s="201"/>
      <c r="I4" s="201"/>
      <c r="J4" s="201"/>
      <c r="K4" s="201"/>
      <c r="L4" s="201"/>
    </row>
    <row r="5" spans="2:14">
      <c r="F5" s="188" t="s">
        <v>250</v>
      </c>
      <c r="G5" s="188"/>
      <c r="H5" s="188"/>
      <c r="I5" s="188"/>
      <c r="J5" s="188"/>
      <c r="K5" s="188"/>
      <c r="L5" s="188"/>
    </row>
    <row r="6" spans="2:14">
      <c r="C6" s="1"/>
      <c r="F6" s="189" t="s">
        <v>2</v>
      </c>
      <c r="G6" s="189"/>
      <c r="H6" s="189"/>
      <c r="J6" s="188" t="s">
        <v>3</v>
      </c>
      <c r="K6" s="188"/>
      <c r="L6" s="188"/>
    </row>
    <row r="7" spans="2:14">
      <c r="C7" s="1"/>
      <c r="F7" s="188" t="s">
        <v>268</v>
      </c>
      <c r="G7" s="188"/>
      <c r="H7" s="188"/>
      <c r="I7" s="188"/>
      <c r="J7" s="188"/>
      <c r="K7" s="188"/>
      <c r="L7" s="188"/>
    </row>
    <row r="8" spans="2:14">
      <c r="D8" s="3"/>
      <c r="E8" s="3"/>
      <c r="F8" s="51" t="s">
        <v>266</v>
      </c>
      <c r="G8" s="91"/>
      <c r="H8" s="51" t="s">
        <v>267</v>
      </c>
      <c r="I8" s="50"/>
      <c r="J8" s="51" t="s">
        <v>266</v>
      </c>
      <c r="K8" s="91"/>
      <c r="L8" s="51" t="s">
        <v>267</v>
      </c>
    </row>
    <row r="9" spans="2:14">
      <c r="B9" s="6" t="s">
        <v>77</v>
      </c>
      <c r="D9" s="7"/>
      <c r="E9" s="7"/>
      <c r="F9" s="56"/>
      <c r="G9" s="56"/>
      <c r="H9" s="56"/>
      <c r="I9" s="54"/>
      <c r="J9" s="64"/>
      <c r="K9" s="56"/>
      <c r="L9" s="56"/>
    </row>
    <row r="10" spans="2:14">
      <c r="C10" s="4" t="s">
        <v>78</v>
      </c>
      <c r="D10" s="7"/>
      <c r="E10" s="7"/>
      <c r="F10" s="56">
        <v>121880981.31</v>
      </c>
      <c r="G10" s="56"/>
      <c r="H10" s="56">
        <v>192169477.56000003</v>
      </c>
      <c r="I10" s="54"/>
      <c r="J10" s="56">
        <v>104266543.22</v>
      </c>
      <c r="K10" s="56"/>
      <c r="L10" s="56">
        <v>154757584.08000001</v>
      </c>
      <c r="M10" s="49"/>
      <c r="N10" s="71"/>
    </row>
    <row r="11" spans="2:14">
      <c r="C11" s="4" t="s">
        <v>211</v>
      </c>
      <c r="D11" s="7"/>
      <c r="E11" s="7"/>
      <c r="F11" s="56">
        <v>54340346.659999996</v>
      </c>
      <c r="G11" s="56"/>
      <c r="H11" s="56">
        <v>0</v>
      </c>
      <c r="I11" s="54"/>
      <c r="J11" s="56">
        <v>0</v>
      </c>
      <c r="K11" s="56"/>
      <c r="L11" s="56">
        <v>0</v>
      </c>
      <c r="M11" s="49"/>
      <c r="N11" s="71"/>
    </row>
    <row r="12" spans="2:14">
      <c r="C12" s="4" t="s">
        <v>212</v>
      </c>
      <c r="D12" s="7"/>
      <c r="E12" s="7"/>
      <c r="F12" s="56">
        <v>189800331.43000004</v>
      </c>
      <c r="G12" s="56"/>
      <c r="H12" s="56">
        <v>0</v>
      </c>
      <c r="I12" s="54"/>
      <c r="J12" s="56">
        <v>0</v>
      </c>
      <c r="K12" s="56"/>
      <c r="L12" s="56">
        <v>0</v>
      </c>
      <c r="M12" s="49"/>
      <c r="N12" s="71"/>
    </row>
    <row r="13" spans="2:14">
      <c r="C13" s="4" t="s">
        <v>247</v>
      </c>
      <c r="D13" s="7"/>
      <c r="E13" s="7"/>
      <c r="F13" s="56">
        <v>24569803.309999999</v>
      </c>
      <c r="G13" s="56"/>
      <c r="H13" s="56">
        <v>22352031.870000001</v>
      </c>
      <c r="I13" s="54"/>
      <c r="J13" s="56">
        <v>0</v>
      </c>
      <c r="K13" s="56"/>
      <c r="L13" s="56">
        <v>0</v>
      </c>
      <c r="M13" s="49"/>
      <c r="N13" s="71"/>
    </row>
    <row r="14" spans="2:14">
      <c r="C14" s="4" t="s">
        <v>258</v>
      </c>
      <c r="D14" s="7"/>
      <c r="E14" s="7"/>
      <c r="F14" s="56">
        <v>297833694.22000003</v>
      </c>
      <c r="G14" s="56"/>
      <c r="H14" s="56">
        <v>0</v>
      </c>
      <c r="I14" s="54"/>
      <c r="J14" s="56">
        <v>0</v>
      </c>
      <c r="K14" s="56"/>
      <c r="L14" s="56">
        <v>0</v>
      </c>
      <c r="M14" s="49"/>
      <c r="N14" s="71"/>
    </row>
    <row r="15" spans="2:14">
      <c r="B15" s="6" t="s">
        <v>80</v>
      </c>
      <c r="D15" s="7"/>
      <c r="E15" s="7"/>
      <c r="F15" s="56"/>
      <c r="G15" s="56"/>
      <c r="H15" s="56"/>
      <c r="I15" s="54"/>
      <c r="J15" s="56"/>
      <c r="K15" s="56"/>
      <c r="L15" s="56"/>
      <c r="M15" s="49"/>
      <c r="N15" s="71"/>
    </row>
    <row r="16" spans="2:14">
      <c r="C16" s="4" t="s">
        <v>79</v>
      </c>
      <c r="D16" s="7"/>
      <c r="E16" s="7"/>
      <c r="F16" s="56">
        <v>58650216.770000003</v>
      </c>
      <c r="G16" s="56"/>
      <c r="H16" s="56">
        <v>2873419.2600000016</v>
      </c>
      <c r="I16" s="56"/>
      <c r="J16" s="56">
        <v>68354108.719999999</v>
      </c>
      <c r="K16" s="56"/>
      <c r="L16" s="56">
        <v>19907236.989999998</v>
      </c>
      <c r="M16" s="49"/>
      <c r="N16" s="71"/>
    </row>
    <row r="17" spans="2:16">
      <c r="C17" s="4" t="s">
        <v>151</v>
      </c>
      <c r="D17" s="7"/>
      <c r="E17" s="7"/>
      <c r="F17" s="56">
        <v>1915786.23</v>
      </c>
      <c r="G17" s="56"/>
      <c r="H17" s="56">
        <v>12582776.789999999</v>
      </c>
      <c r="I17" s="56"/>
      <c r="J17" s="56">
        <v>1869157.88</v>
      </c>
      <c r="K17" s="56"/>
      <c r="L17" s="56">
        <v>7891499.6900000004</v>
      </c>
      <c r="M17" s="49"/>
      <c r="N17" s="71"/>
    </row>
    <row r="18" spans="2:16">
      <c r="C18" s="4" t="s">
        <v>185</v>
      </c>
      <c r="D18" s="7"/>
      <c r="E18" s="7"/>
      <c r="F18" s="56">
        <v>111320146.07999986</v>
      </c>
      <c r="G18" s="56"/>
      <c r="H18" s="56">
        <v>0</v>
      </c>
      <c r="I18" s="56"/>
      <c r="J18" s="56">
        <v>110715295</v>
      </c>
      <c r="K18" s="56"/>
      <c r="L18" s="56">
        <v>0</v>
      </c>
      <c r="M18" s="49"/>
      <c r="N18" s="71"/>
    </row>
    <row r="19" spans="2:16">
      <c r="C19" s="4" t="s">
        <v>297</v>
      </c>
      <c r="D19" s="7"/>
      <c r="E19" s="7"/>
      <c r="F19" s="56">
        <v>0</v>
      </c>
      <c r="G19" s="56"/>
      <c r="H19" s="56">
        <v>82257826.979999989</v>
      </c>
      <c r="I19" s="56"/>
      <c r="J19" s="56">
        <v>0</v>
      </c>
      <c r="K19" s="56"/>
      <c r="L19" s="56">
        <v>22257826.98</v>
      </c>
      <c r="M19" s="49"/>
      <c r="N19" s="71"/>
    </row>
    <row r="20" spans="2:16">
      <c r="C20" s="4" t="s">
        <v>298</v>
      </c>
      <c r="D20" s="7"/>
      <c r="E20" s="7"/>
      <c r="F20" s="56">
        <v>36685062.5</v>
      </c>
      <c r="G20" s="56"/>
      <c r="H20" s="56">
        <v>0</v>
      </c>
      <c r="I20" s="56"/>
      <c r="J20" s="56">
        <v>36685062.5</v>
      </c>
      <c r="K20" s="56"/>
      <c r="L20" s="56">
        <v>0</v>
      </c>
      <c r="M20" s="49"/>
      <c r="N20" s="71"/>
    </row>
    <row r="21" spans="2:16">
      <c r="C21" s="4" t="s">
        <v>158</v>
      </c>
      <c r="D21" s="7"/>
      <c r="E21" s="7"/>
      <c r="F21" s="56">
        <v>703054.49</v>
      </c>
      <c r="G21" s="56"/>
      <c r="H21" s="56">
        <v>11285204.24</v>
      </c>
      <c r="I21" s="56"/>
      <c r="J21" s="56">
        <v>0</v>
      </c>
      <c r="K21" s="56"/>
      <c r="L21" s="56">
        <v>8085518.9199999999</v>
      </c>
      <c r="M21" s="49"/>
      <c r="N21" s="71"/>
    </row>
    <row r="22" spans="2:16">
      <c r="C22" s="4" t="s">
        <v>186</v>
      </c>
      <c r="D22" s="7"/>
      <c r="E22" s="7"/>
      <c r="F22" s="56">
        <v>3379364</v>
      </c>
      <c r="G22" s="56"/>
      <c r="H22" s="56">
        <v>6688247.0699999984</v>
      </c>
      <c r="I22" s="56"/>
      <c r="J22" s="56">
        <v>59594220.120000005</v>
      </c>
      <c r="K22" s="56"/>
      <c r="L22" s="56">
        <v>4215782.1199999982</v>
      </c>
      <c r="M22" s="46"/>
      <c r="N22" s="71"/>
    </row>
    <row r="23" spans="2:16">
      <c r="B23" s="6" t="s">
        <v>81</v>
      </c>
      <c r="D23" s="7"/>
      <c r="E23" s="7"/>
      <c r="F23" s="58">
        <f>SUM(F10:F22)</f>
        <v>901078787</v>
      </c>
      <c r="G23" s="56"/>
      <c r="H23" s="58">
        <f>SUM(H10:H22)</f>
        <v>330208983.77000004</v>
      </c>
      <c r="I23" s="54"/>
      <c r="J23" s="58">
        <f>SUM(J10:J22)</f>
        <v>381484387.44</v>
      </c>
      <c r="K23" s="56"/>
      <c r="L23" s="58">
        <f>SUM(L10:L22)</f>
        <v>217115448.78</v>
      </c>
    </row>
    <row r="24" spans="2:16" ht="11.45" customHeight="1">
      <c r="B24" s="6"/>
      <c r="D24" s="7"/>
      <c r="E24" s="7"/>
      <c r="F24" s="46"/>
      <c r="G24" s="56"/>
      <c r="H24" s="46"/>
      <c r="I24" s="54"/>
      <c r="J24" s="46"/>
      <c r="K24" s="56"/>
      <c r="L24" s="46"/>
    </row>
    <row r="25" spans="2:16">
      <c r="B25" s="6" t="s">
        <v>82</v>
      </c>
      <c r="D25" s="7"/>
      <c r="E25" s="7"/>
      <c r="F25" s="56"/>
      <c r="G25" s="56"/>
      <c r="H25" s="56"/>
      <c r="I25" s="54"/>
      <c r="J25" s="56"/>
      <c r="K25" s="56"/>
      <c r="L25" s="56"/>
      <c r="M25" s="71"/>
      <c r="N25" s="71"/>
      <c r="O25" s="71"/>
      <c r="P25" s="71"/>
    </row>
    <row r="26" spans="2:16">
      <c r="C26" s="4" t="s">
        <v>83</v>
      </c>
      <c r="D26" s="7"/>
      <c r="E26" s="7"/>
      <c r="F26" s="56">
        <v>117281047.91000003</v>
      </c>
      <c r="G26" s="56"/>
      <c r="H26" s="56">
        <v>165584546.35000008</v>
      </c>
      <c r="I26" s="54"/>
      <c r="J26" s="64">
        <v>112114839.33000001</v>
      </c>
      <c r="K26" s="56"/>
      <c r="L26" s="56">
        <v>144568376.27000007</v>
      </c>
    </row>
    <row r="27" spans="2:16">
      <c r="C27" s="4" t="s">
        <v>213</v>
      </c>
      <c r="D27" s="7"/>
      <c r="E27" s="7"/>
      <c r="F27" s="56">
        <v>44429444.770000003</v>
      </c>
      <c r="G27" s="56"/>
      <c r="H27" s="56">
        <v>0</v>
      </c>
      <c r="I27" s="56"/>
      <c r="J27" s="56">
        <v>0</v>
      </c>
      <c r="K27" s="56"/>
      <c r="L27" s="56">
        <v>0</v>
      </c>
    </row>
    <row r="28" spans="2:16">
      <c r="C28" s="4" t="s">
        <v>214</v>
      </c>
      <c r="D28" s="7"/>
      <c r="E28" s="7"/>
      <c r="F28" s="56">
        <v>80264642.060000002</v>
      </c>
      <c r="G28" s="56"/>
      <c r="H28" s="56">
        <v>0</v>
      </c>
      <c r="I28" s="56"/>
      <c r="J28" s="56">
        <v>0</v>
      </c>
      <c r="K28" s="56"/>
      <c r="L28" s="56">
        <v>0</v>
      </c>
    </row>
    <row r="29" spans="2:16">
      <c r="C29" s="4" t="s">
        <v>248</v>
      </c>
      <c r="D29" s="7"/>
      <c r="E29" s="7"/>
      <c r="F29" s="56">
        <v>21337473.73</v>
      </c>
      <c r="G29" s="56"/>
      <c r="H29" s="56">
        <v>14807128.189999999</v>
      </c>
      <c r="I29" s="56"/>
      <c r="J29" s="56">
        <v>0</v>
      </c>
      <c r="K29" s="56"/>
      <c r="L29" s="56">
        <v>0</v>
      </c>
    </row>
    <row r="30" spans="2:16">
      <c r="C30" s="4" t="s">
        <v>259</v>
      </c>
      <c r="D30" s="7"/>
      <c r="E30" s="7"/>
      <c r="F30" s="56">
        <v>201933883.97999999</v>
      </c>
      <c r="G30" s="56"/>
      <c r="H30" s="56">
        <v>0</v>
      </c>
      <c r="I30" s="56"/>
      <c r="J30" s="56">
        <v>0</v>
      </c>
      <c r="K30" s="56"/>
      <c r="L30" s="56">
        <v>0</v>
      </c>
    </row>
    <row r="31" spans="2:16">
      <c r="C31" s="4" t="s">
        <v>84</v>
      </c>
      <c r="D31" s="7"/>
      <c r="E31" s="7"/>
      <c r="F31" s="56">
        <v>23354363.280000001</v>
      </c>
      <c r="G31" s="56"/>
      <c r="H31" s="56">
        <v>761464.98</v>
      </c>
      <c r="I31" s="56"/>
      <c r="J31" s="56">
        <v>0</v>
      </c>
      <c r="K31" s="56"/>
      <c r="L31" s="56">
        <v>0</v>
      </c>
    </row>
    <row r="32" spans="2:16">
      <c r="C32" s="4" t="s">
        <v>85</v>
      </c>
      <c r="D32" s="7"/>
      <c r="E32" s="7"/>
      <c r="F32" s="56">
        <v>156169830.75999999</v>
      </c>
      <c r="G32" s="56"/>
      <c r="H32" s="56">
        <v>89008697.989999995</v>
      </c>
      <c r="I32" s="54"/>
      <c r="J32" s="64">
        <v>96183960.860000044</v>
      </c>
      <c r="K32" s="56"/>
      <c r="L32" s="56">
        <v>70104081.00999999</v>
      </c>
    </row>
    <row r="33" spans="2:15">
      <c r="C33" s="4" t="s">
        <v>273</v>
      </c>
      <c r="D33" s="7"/>
      <c r="E33" s="7"/>
      <c r="F33" s="56">
        <v>7403630.71</v>
      </c>
      <c r="G33" s="56"/>
      <c r="H33" s="56">
        <v>0</v>
      </c>
      <c r="I33" s="54"/>
      <c r="J33" s="56">
        <v>0</v>
      </c>
      <c r="K33" s="56"/>
      <c r="L33" s="56">
        <v>0</v>
      </c>
    </row>
    <row r="34" spans="2:15">
      <c r="C34" s="4" t="s">
        <v>274</v>
      </c>
      <c r="D34" s="7"/>
      <c r="E34" s="7"/>
      <c r="F34" s="56">
        <v>1977558.79</v>
      </c>
      <c r="G34" s="56"/>
      <c r="H34" s="56">
        <v>0</v>
      </c>
      <c r="I34" s="54"/>
      <c r="J34" s="56">
        <v>0</v>
      </c>
      <c r="K34" s="56"/>
      <c r="L34" s="56">
        <v>0</v>
      </c>
    </row>
    <row r="35" spans="2:15">
      <c r="C35" s="4" t="s">
        <v>275</v>
      </c>
      <c r="D35" s="7"/>
      <c r="E35" s="7"/>
      <c r="F35" s="56">
        <v>5456397.7199999997</v>
      </c>
      <c r="G35" s="56"/>
      <c r="H35" s="56">
        <v>0</v>
      </c>
      <c r="I35" s="54"/>
      <c r="J35" s="56">
        <v>0</v>
      </c>
      <c r="K35" s="56"/>
      <c r="L35" s="56">
        <v>0</v>
      </c>
    </row>
    <row r="36" spans="2:15">
      <c r="C36" s="4" t="s">
        <v>299</v>
      </c>
      <c r="D36" s="7"/>
      <c r="E36" s="7"/>
      <c r="F36" s="56">
        <v>10000000</v>
      </c>
      <c r="G36" s="56"/>
      <c r="H36" s="56">
        <v>0</v>
      </c>
      <c r="I36" s="54"/>
      <c r="J36" s="56">
        <v>10000000</v>
      </c>
      <c r="K36" s="56"/>
      <c r="L36" s="56">
        <v>0</v>
      </c>
    </row>
    <row r="37" spans="2:15">
      <c r="C37" s="4" t="s">
        <v>86</v>
      </c>
      <c r="D37" s="7"/>
      <c r="E37" s="7"/>
      <c r="F37" s="56">
        <v>0</v>
      </c>
      <c r="G37" s="56"/>
      <c r="H37" s="56">
        <v>5336764.55</v>
      </c>
      <c r="I37" s="56"/>
      <c r="J37" s="56">
        <v>0</v>
      </c>
      <c r="K37" s="56"/>
      <c r="L37" s="56">
        <v>993092.95</v>
      </c>
    </row>
    <row r="38" spans="2:15">
      <c r="C38" s="92" t="s">
        <v>87</v>
      </c>
      <c r="D38" s="7"/>
      <c r="E38" s="7"/>
      <c r="F38" s="93">
        <v>62355377.759999998</v>
      </c>
      <c r="G38" s="56"/>
      <c r="H38" s="56">
        <v>5695437.8199999984</v>
      </c>
      <c r="I38" s="54"/>
      <c r="J38" s="94">
        <v>22014919.780000001</v>
      </c>
      <c r="K38" s="56"/>
      <c r="L38" s="56">
        <v>3482269.0900000003</v>
      </c>
    </row>
    <row r="39" spans="2:15">
      <c r="B39" s="6" t="s">
        <v>88</v>
      </c>
      <c r="D39" s="7"/>
      <c r="E39" s="7"/>
      <c r="F39" s="58">
        <f>SUM(F26:F38)</f>
        <v>731963651.47000003</v>
      </c>
      <c r="G39" s="56"/>
      <c r="H39" s="58">
        <f>SUM(H26:H38)</f>
        <v>281194039.88000005</v>
      </c>
      <c r="I39" s="56">
        <v>0</v>
      </c>
      <c r="J39" s="58">
        <f>SUM(J26:J38)</f>
        <v>240313719.97000006</v>
      </c>
      <c r="K39" s="56"/>
      <c r="L39" s="58">
        <f>SUM(L26:L38)</f>
        <v>219147819.32000005</v>
      </c>
    </row>
    <row r="40" spans="2:15">
      <c r="B40" s="6" t="s">
        <v>89</v>
      </c>
      <c r="D40" s="7"/>
      <c r="E40" s="7"/>
      <c r="F40" s="63">
        <v>45830137.15872547</v>
      </c>
      <c r="G40" s="56"/>
      <c r="H40" s="63">
        <v>19107705.010000005</v>
      </c>
      <c r="I40" s="56"/>
      <c r="J40" s="63">
        <v>0</v>
      </c>
      <c r="K40" s="56"/>
      <c r="L40" s="63">
        <v>0</v>
      </c>
    </row>
    <row r="41" spans="2:15">
      <c r="B41" s="4" t="s">
        <v>90</v>
      </c>
      <c r="D41" s="7"/>
      <c r="E41" s="7"/>
      <c r="F41" s="46">
        <f>F23-F39+F40</f>
        <v>214945272.68872544</v>
      </c>
      <c r="G41" s="56"/>
      <c r="H41" s="46">
        <f>H23-H39+H40</f>
        <v>68122648.899999991</v>
      </c>
      <c r="I41" s="56"/>
      <c r="J41" s="46">
        <f>J23-J39+J40</f>
        <v>141170667.46999994</v>
      </c>
      <c r="K41" s="56"/>
      <c r="L41" s="36">
        <f>L23-L39+L40</f>
        <v>-2032370.5400000513</v>
      </c>
    </row>
    <row r="42" spans="2:15">
      <c r="B42" s="4" t="s">
        <v>91</v>
      </c>
      <c r="D42" s="7"/>
      <c r="E42" s="7"/>
      <c r="F42" s="36">
        <v>-10302412.800000001</v>
      </c>
      <c r="G42" s="56"/>
      <c r="H42" s="36">
        <v>-485989.69000000006</v>
      </c>
      <c r="I42" s="36"/>
      <c r="J42" s="63">
        <v>0</v>
      </c>
      <c r="K42" s="56"/>
      <c r="L42" s="63">
        <v>0</v>
      </c>
    </row>
    <row r="43" spans="2:15" ht="21.75" thickBot="1">
      <c r="B43" s="6" t="s">
        <v>260</v>
      </c>
      <c r="D43" s="7"/>
      <c r="E43" s="7"/>
      <c r="F43" s="95">
        <f>SUM(F41:F42)</f>
        <v>204642859.88872543</v>
      </c>
      <c r="G43" s="56"/>
      <c r="H43" s="95">
        <f>SUM(H41:H42)</f>
        <v>67636659.209999993</v>
      </c>
      <c r="I43" s="56"/>
      <c r="J43" s="95">
        <f>SUM(J41:J42)</f>
        <v>141170667.46999994</v>
      </c>
      <c r="K43" s="56"/>
      <c r="L43" s="89">
        <f>SUM(L41:L42)</f>
        <v>-2032370.5400000513</v>
      </c>
    </row>
    <row r="44" spans="2:15" ht="21.75" thickTop="1">
      <c r="C44" s="9" t="s">
        <v>265</v>
      </c>
      <c r="D44" s="7"/>
      <c r="E44" s="7"/>
      <c r="F44" s="56"/>
      <c r="G44" s="56"/>
      <c r="H44" s="56"/>
      <c r="I44" s="96"/>
      <c r="J44" s="56"/>
      <c r="K44" s="96"/>
      <c r="L44" s="56"/>
    </row>
    <row r="45" spans="2:15">
      <c r="B45" s="193" t="s">
        <v>328</v>
      </c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7"/>
      <c r="N45" s="7"/>
      <c r="O45" s="7"/>
    </row>
    <row r="46" spans="2:15">
      <c r="B46" s="196" t="s">
        <v>330</v>
      </c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7"/>
      <c r="N46" s="7"/>
      <c r="O46" s="7"/>
    </row>
    <row r="47" spans="2:15">
      <c r="C47" s="200" t="s">
        <v>165</v>
      </c>
      <c r="D47" s="197"/>
      <c r="E47" s="197"/>
      <c r="F47" s="197"/>
      <c r="G47" s="197"/>
      <c r="H47" s="197"/>
      <c r="I47" s="197"/>
      <c r="J47" s="197"/>
      <c r="K47" s="197"/>
      <c r="L47" s="197"/>
    </row>
  </sheetData>
  <mergeCells count="11">
    <mergeCell ref="F7:L7"/>
    <mergeCell ref="C47:L47"/>
    <mergeCell ref="J1:L1"/>
    <mergeCell ref="C2:L2"/>
    <mergeCell ref="C3:L3"/>
    <mergeCell ref="C4:L4"/>
    <mergeCell ref="F5:L5"/>
    <mergeCell ref="F6:H6"/>
    <mergeCell ref="J6:L6"/>
    <mergeCell ref="B45:L45"/>
    <mergeCell ref="B46:L46"/>
  </mergeCells>
  <pageMargins left="0.55118110236220474" right="0.31496062992125984" top="0.25" bottom="0.31496062992125984" header="0.23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E7CE3-A7BE-4A31-84DC-944A1B68E14C}">
  <sheetPr>
    <pageSetUpPr fitToPage="1"/>
  </sheetPr>
  <dimension ref="B1:N46"/>
  <sheetViews>
    <sheetView view="pageBreakPreview" topLeftCell="B10" zoomScale="120" zoomScaleNormal="130" zoomScaleSheetLayoutView="120" workbookViewId="0">
      <selection activeCell="K31" sqref="K31:K32"/>
    </sheetView>
  </sheetViews>
  <sheetFormatPr defaultColWidth="8.7109375" defaultRowHeight="21"/>
  <cols>
    <col min="2" max="2" width="46" style="4" customWidth="1"/>
    <col min="3" max="3" width="7.5703125" style="2" customWidth="1"/>
    <col min="4" max="4" width="3.28515625" style="2" customWidth="1"/>
    <col min="5" max="5" width="13.28515625" style="2" customWidth="1"/>
    <col min="6" max="6" width="1" style="2" customWidth="1"/>
    <col min="7" max="7" width="12.5703125" style="2" customWidth="1"/>
    <col min="8" max="8" width="1" style="2" customWidth="1"/>
    <col min="9" max="9" width="13.28515625" style="120" customWidth="1"/>
    <col min="10" max="10" width="1" style="2" customWidth="1"/>
    <col min="11" max="11" width="12.5703125" style="2" customWidth="1"/>
  </cols>
  <sheetData>
    <row r="1" spans="2:11">
      <c r="I1" s="208"/>
      <c r="J1" s="208"/>
      <c r="K1" s="208"/>
    </row>
    <row r="2" spans="2:11">
      <c r="B2" s="191" t="s">
        <v>0</v>
      </c>
      <c r="C2" s="191"/>
      <c r="D2" s="191"/>
      <c r="E2" s="191"/>
      <c r="F2" s="191"/>
      <c r="G2" s="191"/>
      <c r="H2" s="191"/>
      <c r="I2" s="191"/>
      <c r="J2" s="191"/>
      <c r="K2" s="191"/>
    </row>
    <row r="3" spans="2:11">
      <c r="B3" s="207" t="s">
        <v>76</v>
      </c>
      <c r="C3" s="207"/>
      <c r="D3" s="207"/>
      <c r="E3" s="207"/>
      <c r="F3" s="207"/>
      <c r="G3" s="207"/>
      <c r="H3" s="207"/>
      <c r="I3" s="207"/>
      <c r="J3" s="207"/>
      <c r="K3" s="207"/>
    </row>
    <row r="4" spans="2:11">
      <c r="B4" s="201" t="s">
        <v>252</v>
      </c>
      <c r="C4" s="201"/>
      <c r="D4" s="201"/>
      <c r="E4" s="201"/>
      <c r="F4" s="201"/>
      <c r="G4" s="201"/>
      <c r="H4" s="201"/>
      <c r="I4" s="201"/>
      <c r="J4" s="201"/>
      <c r="K4" s="201"/>
    </row>
    <row r="5" spans="2:11"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2:11">
      <c r="B6" s="69"/>
      <c r="C6" s="69"/>
      <c r="D6" s="69"/>
      <c r="E6" s="198" t="s">
        <v>250</v>
      </c>
      <c r="F6" s="198"/>
      <c r="G6" s="198"/>
      <c r="H6" s="198"/>
      <c r="I6" s="198"/>
      <c r="J6" s="198"/>
      <c r="K6" s="198"/>
    </row>
    <row r="7" spans="2:11">
      <c r="B7" s="69"/>
      <c r="C7" s="69"/>
      <c r="D7" s="69"/>
      <c r="E7" s="202" t="s">
        <v>2</v>
      </c>
      <c r="F7" s="202"/>
      <c r="G7" s="202"/>
      <c r="I7" s="198" t="s">
        <v>3</v>
      </c>
      <c r="J7" s="198"/>
      <c r="K7" s="198"/>
    </row>
    <row r="8" spans="2:11">
      <c r="B8" s="69"/>
      <c r="C8" s="69"/>
      <c r="D8" s="69"/>
      <c r="E8" s="188" t="s">
        <v>268</v>
      </c>
      <c r="F8" s="188"/>
      <c r="G8" s="188"/>
      <c r="H8" s="188"/>
      <c r="I8" s="188"/>
      <c r="J8" s="188"/>
      <c r="K8" s="188"/>
    </row>
    <row r="9" spans="2:11">
      <c r="B9" s="69"/>
      <c r="C9" s="5" t="s">
        <v>4</v>
      </c>
      <c r="D9" s="69"/>
      <c r="E9" s="51" t="s">
        <v>266</v>
      </c>
      <c r="F9" s="91"/>
      <c r="G9" s="51" t="s">
        <v>267</v>
      </c>
      <c r="H9" s="50"/>
      <c r="I9" s="51" t="s">
        <v>266</v>
      </c>
      <c r="J9" s="91"/>
      <c r="K9" s="51" t="s">
        <v>267</v>
      </c>
    </row>
    <row r="10" spans="2:11">
      <c r="B10" s="69"/>
      <c r="C10" s="69"/>
      <c r="D10" s="69"/>
      <c r="E10" s="97"/>
      <c r="F10" s="97"/>
      <c r="G10" s="97"/>
      <c r="H10" s="3"/>
      <c r="I10" s="98"/>
      <c r="J10" s="3"/>
      <c r="K10" s="97"/>
    </row>
    <row r="11" spans="2:11">
      <c r="B11" s="99" t="s">
        <v>260</v>
      </c>
      <c r="D11" s="7"/>
      <c r="E11" s="87">
        <f>PL!F43</f>
        <v>204642859.88872543</v>
      </c>
      <c r="F11" s="44"/>
      <c r="G11" s="87">
        <f>PL!H43</f>
        <v>67636659.209999993</v>
      </c>
      <c r="H11" s="41"/>
      <c r="I11" s="87">
        <f>PL!J43</f>
        <v>141170667.46999994</v>
      </c>
      <c r="J11" s="44"/>
      <c r="K11" s="87">
        <f>PL!L43</f>
        <v>-2032370.5400000513</v>
      </c>
    </row>
    <row r="12" spans="2:11">
      <c r="B12" s="100"/>
      <c r="C12" s="7"/>
      <c r="D12" s="7"/>
      <c r="E12" s="101"/>
      <c r="F12" s="102"/>
      <c r="G12" s="102"/>
      <c r="H12" s="7"/>
      <c r="I12" s="101"/>
      <c r="J12" s="103"/>
      <c r="K12" s="103"/>
    </row>
    <row r="13" spans="2:11">
      <c r="B13" s="6" t="s">
        <v>94</v>
      </c>
      <c r="C13" s="7"/>
      <c r="D13" s="7"/>
      <c r="H13" s="7"/>
      <c r="I13" s="2"/>
    </row>
    <row r="14" spans="2:11" hidden="1">
      <c r="B14" s="100" t="s">
        <v>95</v>
      </c>
      <c r="C14" s="7"/>
      <c r="D14" s="7"/>
      <c r="E14" s="101">
        <v>0</v>
      </c>
      <c r="F14" s="102"/>
      <c r="G14" s="101">
        <v>0</v>
      </c>
      <c r="H14" s="7"/>
      <c r="I14" s="101">
        <v>0</v>
      </c>
      <c r="J14" s="103"/>
      <c r="K14" s="103">
        <v>0</v>
      </c>
    </row>
    <row r="15" spans="2:11">
      <c r="B15" s="99" t="s">
        <v>261</v>
      </c>
      <c r="C15" s="7"/>
      <c r="D15" s="7"/>
      <c r="E15" s="101"/>
      <c r="F15" s="102"/>
      <c r="G15" s="101"/>
      <c r="H15" s="7"/>
      <c r="I15" s="101"/>
      <c r="J15" s="103"/>
      <c r="K15" s="103"/>
    </row>
    <row r="16" spans="2:11">
      <c r="B16" s="100" t="s">
        <v>262</v>
      </c>
      <c r="C16" s="7"/>
      <c r="D16" s="7"/>
      <c r="E16" s="56"/>
      <c r="F16" s="56"/>
      <c r="G16" s="56"/>
      <c r="H16" s="54"/>
      <c r="I16" s="56"/>
      <c r="J16" s="54"/>
      <c r="K16" s="54"/>
    </row>
    <row r="17" spans="2:11">
      <c r="B17" s="100" t="s">
        <v>96</v>
      </c>
      <c r="C17" s="7"/>
      <c r="D17" s="7"/>
      <c r="E17" s="56">
        <v>641524.73</v>
      </c>
      <c r="F17" s="56"/>
      <c r="G17" s="56">
        <v>312109.26</v>
      </c>
      <c r="H17" s="54"/>
      <c r="I17" s="56">
        <v>0</v>
      </c>
      <c r="J17" s="54"/>
      <c r="K17" s="54">
        <v>312109.26</v>
      </c>
    </row>
    <row r="18" spans="2:11">
      <c r="B18" s="100" t="s">
        <v>263</v>
      </c>
      <c r="C18" s="7"/>
      <c r="D18" s="7"/>
      <c r="E18" s="36">
        <v>-6213684.200782951</v>
      </c>
      <c r="F18" s="56"/>
      <c r="G18" s="56">
        <v>0</v>
      </c>
      <c r="H18" s="54"/>
      <c r="I18" s="56">
        <v>0</v>
      </c>
      <c r="J18" s="54"/>
      <c r="K18" s="54">
        <v>0</v>
      </c>
    </row>
    <row r="19" spans="2:11">
      <c r="B19" s="100" t="s">
        <v>269</v>
      </c>
      <c r="C19" s="7"/>
      <c r="D19" s="7"/>
      <c r="E19" s="104">
        <f>SUM(E14:E18)</f>
        <v>-5572159.4707829505</v>
      </c>
      <c r="F19" s="56"/>
      <c r="G19" s="104">
        <f>SUM(G14:G18)</f>
        <v>312109.26</v>
      </c>
      <c r="H19" s="54"/>
      <c r="I19" s="104">
        <f>SUM(I14:I18)</f>
        <v>0</v>
      </c>
      <c r="J19" s="54"/>
      <c r="K19" s="104">
        <f>SUM(K14:K18)</f>
        <v>312109.26</v>
      </c>
    </row>
    <row r="20" spans="2:11" ht="21.75" thickBot="1">
      <c r="B20" s="6" t="s">
        <v>270</v>
      </c>
      <c r="C20" s="7"/>
      <c r="D20" s="7"/>
      <c r="E20" s="95">
        <f>E11+E19</f>
        <v>199070700.41794246</v>
      </c>
      <c r="F20" s="105"/>
      <c r="G20" s="95">
        <f>G11+G19</f>
        <v>67948768.469999999</v>
      </c>
      <c r="H20" s="54"/>
      <c r="I20" s="95">
        <f>I11+I19</f>
        <v>141170667.46999994</v>
      </c>
      <c r="J20" s="56"/>
      <c r="K20" s="106">
        <f>K11+K19</f>
        <v>-1720261.2800000513</v>
      </c>
    </row>
    <row r="21" spans="2:11" ht="21.75" thickTop="1">
      <c r="B21" s="6"/>
      <c r="C21" s="7"/>
      <c r="D21" s="7"/>
      <c r="E21" s="101"/>
      <c r="F21" s="107"/>
      <c r="G21" s="101"/>
      <c r="H21" s="7"/>
      <c r="I21" s="101"/>
      <c r="J21" s="108"/>
      <c r="K21" s="101"/>
    </row>
    <row r="22" spans="2:11">
      <c r="B22" s="6" t="s">
        <v>276</v>
      </c>
      <c r="C22" s="7"/>
      <c r="D22" s="7"/>
      <c r="E22" s="101"/>
      <c r="F22" s="107"/>
      <c r="G22" s="101"/>
      <c r="H22" s="7"/>
      <c r="I22" s="101"/>
      <c r="J22" s="108"/>
      <c r="K22" s="101"/>
    </row>
    <row r="23" spans="2:11">
      <c r="B23" s="4" t="s">
        <v>92</v>
      </c>
      <c r="C23" s="7"/>
      <c r="D23" s="7"/>
      <c r="E23" s="44">
        <f>E25-E24</f>
        <v>197046001.04872543</v>
      </c>
      <c r="F23" s="109"/>
      <c r="G23" s="44">
        <f>G25-G24</f>
        <v>71395882.169999987</v>
      </c>
      <c r="H23" s="41"/>
      <c r="I23" s="44">
        <f>I25-I24</f>
        <v>141170667.46999994</v>
      </c>
      <c r="J23" s="44"/>
      <c r="K23" s="44">
        <f>K25-K24</f>
        <v>-2032370.5400000513</v>
      </c>
    </row>
    <row r="24" spans="2:11">
      <c r="B24" s="4" t="s">
        <v>93</v>
      </c>
      <c r="C24" s="7"/>
      <c r="D24" s="7"/>
      <c r="E24" s="44">
        <v>7596858.8399999999</v>
      </c>
      <c r="F24" s="109"/>
      <c r="G24" s="44">
        <v>-3759222.96</v>
      </c>
      <c r="H24" s="41"/>
      <c r="I24" s="44">
        <v>0</v>
      </c>
      <c r="J24" s="44"/>
      <c r="K24" s="44">
        <v>0</v>
      </c>
    </row>
    <row r="25" spans="2:11" ht="21.75" thickBot="1">
      <c r="B25" s="6"/>
      <c r="C25" s="7"/>
      <c r="D25" s="7"/>
      <c r="E25" s="95">
        <f>E11</f>
        <v>204642859.88872543</v>
      </c>
      <c r="F25" s="105"/>
      <c r="G25" s="95">
        <f>G11</f>
        <v>67636659.209999993</v>
      </c>
      <c r="H25" s="54"/>
      <c r="I25" s="95">
        <f>I11</f>
        <v>141170667.46999994</v>
      </c>
      <c r="J25" s="56"/>
      <c r="K25" s="89">
        <f>K11</f>
        <v>-2032370.5400000513</v>
      </c>
    </row>
    <row r="26" spans="2:11" ht="21.75" thickTop="1">
      <c r="B26" s="6" t="s">
        <v>97</v>
      </c>
      <c r="C26" s="7"/>
      <c r="D26" s="7"/>
      <c r="E26" s="90"/>
      <c r="F26" s="90"/>
      <c r="G26" s="90"/>
      <c r="H26" s="110"/>
      <c r="I26" s="111"/>
      <c r="J26" s="7"/>
    </row>
    <row r="27" spans="2:11">
      <c r="B27" s="4" t="s">
        <v>92</v>
      </c>
      <c r="C27" s="7"/>
      <c r="D27" s="7"/>
      <c r="E27" s="56">
        <f>E29-E28</f>
        <v>193136573.95794246</v>
      </c>
      <c r="F27" s="56"/>
      <c r="G27" s="56">
        <f>G29-G28</f>
        <v>71707991.429999992</v>
      </c>
      <c r="H27" s="96"/>
      <c r="I27" s="56">
        <f>I29-I28</f>
        <v>141170667.46999994</v>
      </c>
      <c r="J27" s="96"/>
      <c r="K27" s="44">
        <f>K29-K28</f>
        <v>-1720261.2800000513</v>
      </c>
    </row>
    <row r="28" spans="2:11">
      <c r="B28" s="4" t="s">
        <v>93</v>
      </c>
      <c r="C28" s="7"/>
      <c r="D28" s="7"/>
      <c r="E28" s="56">
        <v>5934126.46</v>
      </c>
      <c r="F28" s="56"/>
      <c r="G28" s="36">
        <v>-3759222.96</v>
      </c>
      <c r="H28" s="112"/>
      <c r="I28" s="56">
        <v>0</v>
      </c>
      <c r="J28" s="56"/>
      <c r="K28" s="63">
        <v>0</v>
      </c>
    </row>
    <row r="29" spans="2:11" ht="21.75" thickBot="1">
      <c r="C29" s="7"/>
      <c r="D29" s="7"/>
      <c r="E29" s="95">
        <f>E20</f>
        <v>199070700.41794246</v>
      </c>
      <c r="F29" s="56"/>
      <c r="G29" s="95">
        <f>G20</f>
        <v>67948768.469999999</v>
      </c>
      <c r="H29" s="54"/>
      <c r="I29" s="95">
        <f>I20</f>
        <v>141170667.46999994</v>
      </c>
      <c r="J29" s="54"/>
      <c r="K29" s="89">
        <f>K20</f>
        <v>-1720261.2800000513</v>
      </c>
    </row>
    <row r="30" spans="2:11" ht="21.75" thickTop="1">
      <c r="B30" s="113" t="s">
        <v>98</v>
      </c>
      <c r="E30" s="7"/>
      <c r="F30" s="7"/>
      <c r="G30" s="114"/>
      <c r="H30" s="114"/>
      <c r="I30" s="114"/>
      <c r="J30" s="7"/>
      <c r="K30" s="115"/>
    </row>
    <row r="31" spans="2:11" ht="21.75" thickBot="1">
      <c r="B31" s="116" t="s">
        <v>99</v>
      </c>
      <c r="C31" s="7">
        <v>40</v>
      </c>
      <c r="E31" s="222">
        <v>4.2193993601688955E-2</v>
      </c>
      <c r="F31" s="117"/>
      <c r="G31" s="224">
        <v>6.3805931883452072E-2</v>
      </c>
      <c r="H31" s="118"/>
      <c r="I31" s="222">
        <v>2.9921802793086604E-2</v>
      </c>
      <c r="J31" s="117"/>
      <c r="K31" s="222">
        <v>-1.908456903003793E-3</v>
      </c>
    </row>
    <row r="32" spans="2:11" ht="22.5" thickTop="1" thickBot="1">
      <c r="B32" s="28" t="s">
        <v>100</v>
      </c>
      <c r="C32" s="7">
        <v>40</v>
      </c>
      <c r="E32" s="223">
        <v>4717986695.0602741</v>
      </c>
      <c r="F32" s="119"/>
      <c r="G32" s="225">
        <v>1064928705.9095889</v>
      </c>
      <c r="I32" s="223">
        <v>4717986695.0602741</v>
      </c>
      <c r="J32" s="119"/>
      <c r="K32" s="225">
        <v>1064928705.9095889</v>
      </c>
    </row>
    <row r="33" spans="2:14" ht="21.75" thickTop="1"/>
    <row r="34" spans="2:14">
      <c r="B34" s="9" t="s">
        <v>265</v>
      </c>
    </row>
    <row r="35" spans="2:14">
      <c r="B35" s="2"/>
    </row>
    <row r="36" spans="2:14">
      <c r="B36" s="2"/>
    </row>
    <row r="37" spans="2:14">
      <c r="B37" s="9"/>
    </row>
    <row r="38" spans="2:14">
      <c r="B38" s="9"/>
    </row>
    <row r="39" spans="2:14">
      <c r="B39" s="9"/>
    </row>
    <row r="40" spans="2:14">
      <c r="B40" s="9"/>
    </row>
    <row r="41" spans="2:14">
      <c r="B41" s="9"/>
    </row>
    <row r="42" spans="2:14">
      <c r="B42" s="9"/>
    </row>
    <row r="43" spans="2:14">
      <c r="B43" s="9"/>
    </row>
    <row r="44" spans="2:14" s="70" customFormat="1">
      <c r="B44" s="193" t="s">
        <v>331</v>
      </c>
      <c r="C44" s="193"/>
      <c r="D44" s="193"/>
      <c r="E44" s="193"/>
      <c r="F44" s="193"/>
      <c r="G44" s="193"/>
      <c r="H44" s="193"/>
      <c r="I44" s="193"/>
      <c r="J44" s="193"/>
      <c r="K44" s="193"/>
      <c r="L44" s="2"/>
      <c r="M44" s="7"/>
      <c r="N44" s="7"/>
    </row>
    <row r="45" spans="2:14" s="70" customFormat="1">
      <c r="B45" s="193" t="s">
        <v>332</v>
      </c>
      <c r="C45" s="193"/>
      <c r="D45" s="193"/>
      <c r="E45" s="193"/>
      <c r="F45" s="193"/>
      <c r="G45" s="193"/>
      <c r="H45" s="193"/>
      <c r="I45" s="193"/>
      <c r="J45" s="193"/>
      <c r="K45" s="193"/>
      <c r="L45" s="2"/>
      <c r="M45" s="7"/>
      <c r="N45" s="7"/>
    </row>
    <row r="46" spans="2:14">
      <c r="B46" s="200" t="s">
        <v>272</v>
      </c>
      <c r="C46" s="197"/>
      <c r="D46" s="197"/>
      <c r="E46" s="197"/>
      <c r="F46" s="197"/>
      <c r="G46" s="197"/>
      <c r="H46" s="197"/>
      <c r="I46" s="197"/>
      <c r="J46" s="197"/>
      <c r="K46" s="197"/>
    </row>
  </sheetData>
  <mergeCells count="11">
    <mergeCell ref="E8:K8"/>
    <mergeCell ref="B46:K46"/>
    <mergeCell ref="I1:K1"/>
    <mergeCell ref="B2:K2"/>
    <mergeCell ref="B3:K3"/>
    <mergeCell ref="B4:K4"/>
    <mergeCell ref="E6:K6"/>
    <mergeCell ref="E7:G7"/>
    <mergeCell ref="I7:K7"/>
    <mergeCell ref="B44:K44"/>
    <mergeCell ref="B45:K45"/>
  </mergeCells>
  <pageMargins left="0.62992125984251968" right="0.43307086614173229" top="0.59055118110236227" bottom="0.35433070866141736" header="0.31496062992125984" footer="0.31496062992125984"/>
  <pageSetup paperSize="9" scale="8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58AB5-8AA6-4D75-BBCC-14C67E44E362}">
  <sheetPr>
    <pageSetUpPr fitToPage="1"/>
  </sheetPr>
  <dimension ref="B1:O234"/>
  <sheetViews>
    <sheetView tabSelected="1" view="pageBreakPreview" zoomScale="107" zoomScaleNormal="100" zoomScaleSheetLayoutView="107" workbookViewId="0">
      <selection activeCell="F233" sqref="F233"/>
    </sheetView>
  </sheetViews>
  <sheetFormatPr defaultRowHeight="21"/>
  <cols>
    <col min="1" max="1" width="8.7109375" style="122"/>
    <col min="2" max="2" width="3.28515625" style="121" customWidth="1"/>
    <col min="3" max="3" width="47.85546875" style="121" customWidth="1"/>
    <col min="4" max="4" width="8.28515625" style="122" customWidth="1"/>
    <col min="5" max="5" width="0.7109375" style="122" customWidth="1"/>
    <col min="6" max="6" width="16.28515625" style="122" customWidth="1"/>
    <col min="7" max="7" width="0.7109375" style="122" customWidth="1"/>
    <col min="8" max="8" width="15.7109375" style="122" customWidth="1"/>
    <col min="9" max="9" width="0.7109375" style="122" customWidth="1"/>
    <col min="10" max="10" width="15.140625" style="122" customWidth="1"/>
    <col min="11" max="11" width="0.7109375" style="122" customWidth="1"/>
    <col min="12" max="12" width="15.42578125" style="122" customWidth="1"/>
    <col min="13" max="226" width="8.7109375" style="122"/>
    <col min="227" max="227" width="47.7109375" style="122" customWidth="1"/>
    <col min="228" max="228" width="8.7109375" style="122"/>
    <col min="229" max="229" width="3.140625" style="122" customWidth="1"/>
    <col min="230" max="230" width="17.140625" style="122" customWidth="1"/>
    <col min="231" max="231" width="3.140625" style="122" customWidth="1"/>
    <col min="232" max="232" width="17.140625" style="122" customWidth="1"/>
    <col min="233" max="233" width="3.140625" style="122" customWidth="1"/>
    <col min="234" max="234" width="17.140625" style="122" customWidth="1"/>
    <col min="235" max="235" width="3.140625" style="122" customWidth="1"/>
    <col min="236" max="236" width="17.140625" style="122" customWidth="1"/>
    <col min="237" max="237" width="11.140625" style="122" bestFit="1" customWidth="1"/>
    <col min="238" max="238" width="12.42578125" style="122" customWidth="1"/>
    <col min="239" max="239" width="11.140625" style="122" customWidth="1"/>
    <col min="240" max="482" width="8.7109375" style="122"/>
    <col min="483" max="483" width="47.7109375" style="122" customWidth="1"/>
    <col min="484" max="484" width="8.7109375" style="122"/>
    <col min="485" max="485" width="3.140625" style="122" customWidth="1"/>
    <col min="486" max="486" width="17.140625" style="122" customWidth="1"/>
    <col min="487" max="487" width="3.140625" style="122" customWidth="1"/>
    <col min="488" max="488" width="17.140625" style="122" customWidth="1"/>
    <col min="489" max="489" width="3.140625" style="122" customWidth="1"/>
    <col min="490" max="490" width="17.140625" style="122" customWidth="1"/>
    <col min="491" max="491" width="3.140625" style="122" customWidth="1"/>
    <col min="492" max="492" width="17.140625" style="122" customWidth="1"/>
    <col min="493" max="493" width="11.140625" style="122" bestFit="1" customWidth="1"/>
    <col min="494" max="494" width="12.42578125" style="122" customWidth="1"/>
    <col min="495" max="495" width="11.140625" style="122" customWidth="1"/>
    <col min="496" max="738" width="8.7109375" style="122"/>
    <col min="739" max="739" width="47.7109375" style="122" customWidth="1"/>
    <col min="740" max="740" width="8.7109375" style="122"/>
    <col min="741" max="741" width="3.140625" style="122" customWidth="1"/>
    <col min="742" max="742" width="17.140625" style="122" customWidth="1"/>
    <col min="743" max="743" width="3.140625" style="122" customWidth="1"/>
    <col min="744" max="744" width="17.140625" style="122" customWidth="1"/>
    <col min="745" max="745" width="3.140625" style="122" customWidth="1"/>
    <col min="746" max="746" width="17.140625" style="122" customWidth="1"/>
    <col min="747" max="747" width="3.140625" style="122" customWidth="1"/>
    <col min="748" max="748" width="17.140625" style="122" customWidth="1"/>
    <col min="749" max="749" width="11.140625" style="122" bestFit="1" customWidth="1"/>
    <col min="750" max="750" width="12.42578125" style="122" customWidth="1"/>
    <col min="751" max="751" width="11.140625" style="122" customWidth="1"/>
    <col min="752" max="994" width="8.7109375" style="122"/>
    <col min="995" max="995" width="47.7109375" style="122" customWidth="1"/>
    <col min="996" max="996" width="8.7109375" style="122"/>
    <col min="997" max="997" width="3.140625" style="122" customWidth="1"/>
    <col min="998" max="998" width="17.140625" style="122" customWidth="1"/>
    <col min="999" max="999" width="3.140625" style="122" customWidth="1"/>
    <col min="1000" max="1000" width="17.140625" style="122" customWidth="1"/>
    <col min="1001" max="1001" width="3.140625" style="122" customWidth="1"/>
    <col min="1002" max="1002" width="17.140625" style="122" customWidth="1"/>
    <col min="1003" max="1003" width="3.140625" style="122" customWidth="1"/>
    <col min="1004" max="1004" width="17.140625" style="122" customWidth="1"/>
    <col min="1005" max="1005" width="11.140625" style="122" bestFit="1" customWidth="1"/>
    <col min="1006" max="1006" width="12.42578125" style="122" customWidth="1"/>
    <col min="1007" max="1007" width="11.140625" style="122" customWidth="1"/>
    <col min="1008" max="1250" width="8.7109375" style="122"/>
    <col min="1251" max="1251" width="47.7109375" style="122" customWidth="1"/>
    <col min="1252" max="1252" width="8.7109375" style="122"/>
    <col min="1253" max="1253" width="3.140625" style="122" customWidth="1"/>
    <col min="1254" max="1254" width="17.140625" style="122" customWidth="1"/>
    <col min="1255" max="1255" width="3.140625" style="122" customWidth="1"/>
    <col min="1256" max="1256" width="17.140625" style="122" customWidth="1"/>
    <col min="1257" max="1257" width="3.140625" style="122" customWidth="1"/>
    <col min="1258" max="1258" width="17.140625" style="122" customWidth="1"/>
    <col min="1259" max="1259" width="3.140625" style="122" customWidth="1"/>
    <col min="1260" max="1260" width="17.140625" style="122" customWidth="1"/>
    <col min="1261" max="1261" width="11.140625" style="122" bestFit="1" customWidth="1"/>
    <col min="1262" max="1262" width="12.42578125" style="122" customWidth="1"/>
    <col min="1263" max="1263" width="11.140625" style="122" customWidth="1"/>
    <col min="1264" max="1506" width="8.7109375" style="122"/>
    <col min="1507" max="1507" width="47.7109375" style="122" customWidth="1"/>
    <col min="1508" max="1508" width="8.7109375" style="122"/>
    <col min="1509" max="1509" width="3.140625" style="122" customWidth="1"/>
    <col min="1510" max="1510" width="17.140625" style="122" customWidth="1"/>
    <col min="1511" max="1511" width="3.140625" style="122" customWidth="1"/>
    <col min="1512" max="1512" width="17.140625" style="122" customWidth="1"/>
    <col min="1513" max="1513" width="3.140625" style="122" customWidth="1"/>
    <col min="1514" max="1514" width="17.140625" style="122" customWidth="1"/>
    <col min="1515" max="1515" width="3.140625" style="122" customWidth="1"/>
    <col min="1516" max="1516" width="17.140625" style="122" customWidth="1"/>
    <col min="1517" max="1517" width="11.140625" style="122" bestFit="1" customWidth="1"/>
    <col min="1518" max="1518" width="12.42578125" style="122" customWidth="1"/>
    <col min="1519" max="1519" width="11.140625" style="122" customWidth="1"/>
    <col min="1520" max="1762" width="8.7109375" style="122"/>
    <col min="1763" max="1763" width="47.7109375" style="122" customWidth="1"/>
    <col min="1764" max="1764" width="8.7109375" style="122"/>
    <col min="1765" max="1765" width="3.140625" style="122" customWidth="1"/>
    <col min="1766" max="1766" width="17.140625" style="122" customWidth="1"/>
    <col min="1767" max="1767" width="3.140625" style="122" customWidth="1"/>
    <col min="1768" max="1768" width="17.140625" style="122" customWidth="1"/>
    <col min="1769" max="1769" width="3.140625" style="122" customWidth="1"/>
    <col min="1770" max="1770" width="17.140625" style="122" customWidth="1"/>
    <col min="1771" max="1771" width="3.140625" style="122" customWidth="1"/>
    <col min="1772" max="1772" width="17.140625" style="122" customWidth="1"/>
    <col min="1773" max="1773" width="11.140625" style="122" bestFit="1" customWidth="1"/>
    <col min="1774" max="1774" width="12.42578125" style="122" customWidth="1"/>
    <col min="1775" max="1775" width="11.140625" style="122" customWidth="1"/>
    <col min="1776" max="2018" width="8.7109375" style="122"/>
    <col min="2019" max="2019" width="47.7109375" style="122" customWidth="1"/>
    <col min="2020" max="2020" width="8.7109375" style="122"/>
    <col min="2021" max="2021" width="3.140625" style="122" customWidth="1"/>
    <col min="2022" max="2022" width="17.140625" style="122" customWidth="1"/>
    <col min="2023" max="2023" width="3.140625" style="122" customWidth="1"/>
    <col min="2024" max="2024" width="17.140625" style="122" customWidth="1"/>
    <col min="2025" max="2025" width="3.140625" style="122" customWidth="1"/>
    <col min="2026" max="2026" width="17.140625" style="122" customWidth="1"/>
    <col min="2027" max="2027" width="3.140625" style="122" customWidth="1"/>
    <col min="2028" max="2028" width="17.140625" style="122" customWidth="1"/>
    <col min="2029" max="2029" width="11.140625" style="122" bestFit="1" customWidth="1"/>
    <col min="2030" max="2030" width="12.42578125" style="122" customWidth="1"/>
    <col min="2031" max="2031" width="11.140625" style="122" customWidth="1"/>
    <col min="2032" max="2274" width="8.7109375" style="122"/>
    <col min="2275" max="2275" width="47.7109375" style="122" customWidth="1"/>
    <col min="2276" max="2276" width="8.7109375" style="122"/>
    <col min="2277" max="2277" width="3.140625" style="122" customWidth="1"/>
    <col min="2278" max="2278" width="17.140625" style="122" customWidth="1"/>
    <col min="2279" max="2279" width="3.140625" style="122" customWidth="1"/>
    <col min="2280" max="2280" width="17.140625" style="122" customWidth="1"/>
    <col min="2281" max="2281" width="3.140625" style="122" customWidth="1"/>
    <col min="2282" max="2282" width="17.140625" style="122" customWidth="1"/>
    <col min="2283" max="2283" width="3.140625" style="122" customWidth="1"/>
    <col min="2284" max="2284" width="17.140625" style="122" customWidth="1"/>
    <col min="2285" max="2285" width="11.140625" style="122" bestFit="1" customWidth="1"/>
    <col min="2286" max="2286" width="12.42578125" style="122" customWidth="1"/>
    <col min="2287" max="2287" width="11.140625" style="122" customWidth="1"/>
    <col min="2288" max="2530" width="8.7109375" style="122"/>
    <col min="2531" max="2531" width="47.7109375" style="122" customWidth="1"/>
    <col min="2532" max="2532" width="8.7109375" style="122"/>
    <col min="2533" max="2533" width="3.140625" style="122" customWidth="1"/>
    <col min="2534" max="2534" width="17.140625" style="122" customWidth="1"/>
    <col min="2535" max="2535" width="3.140625" style="122" customWidth="1"/>
    <col min="2536" max="2536" width="17.140625" style="122" customWidth="1"/>
    <col min="2537" max="2537" width="3.140625" style="122" customWidth="1"/>
    <col min="2538" max="2538" width="17.140625" style="122" customWidth="1"/>
    <col min="2539" max="2539" width="3.140625" style="122" customWidth="1"/>
    <col min="2540" max="2540" width="17.140625" style="122" customWidth="1"/>
    <col min="2541" max="2541" width="11.140625" style="122" bestFit="1" customWidth="1"/>
    <col min="2542" max="2542" width="12.42578125" style="122" customWidth="1"/>
    <col min="2543" max="2543" width="11.140625" style="122" customWidth="1"/>
    <col min="2544" max="2786" width="8.7109375" style="122"/>
    <col min="2787" max="2787" width="47.7109375" style="122" customWidth="1"/>
    <col min="2788" max="2788" width="8.7109375" style="122"/>
    <col min="2789" max="2789" width="3.140625" style="122" customWidth="1"/>
    <col min="2790" max="2790" width="17.140625" style="122" customWidth="1"/>
    <col min="2791" max="2791" width="3.140625" style="122" customWidth="1"/>
    <col min="2792" max="2792" width="17.140625" style="122" customWidth="1"/>
    <col min="2793" max="2793" width="3.140625" style="122" customWidth="1"/>
    <col min="2794" max="2794" width="17.140625" style="122" customWidth="1"/>
    <col min="2795" max="2795" width="3.140625" style="122" customWidth="1"/>
    <col min="2796" max="2796" width="17.140625" style="122" customWidth="1"/>
    <col min="2797" max="2797" width="11.140625" style="122" bestFit="1" customWidth="1"/>
    <col min="2798" max="2798" width="12.42578125" style="122" customWidth="1"/>
    <col min="2799" max="2799" width="11.140625" style="122" customWidth="1"/>
    <col min="2800" max="3042" width="8.7109375" style="122"/>
    <col min="3043" max="3043" width="47.7109375" style="122" customWidth="1"/>
    <col min="3044" max="3044" width="8.7109375" style="122"/>
    <col min="3045" max="3045" width="3.140625" style="122" customWidth="1"/>
    <col min="3046" max="3046" width="17.140625" style="122" customWidth="1"/>
    <col min="3047" max="3047" width="3.140625" style="122" customWidth="1"/>
    <col min="3048" max="3048" width="17.140625" style="122" customWidth="1"/>
    <col min="3049" max="3049" width="3.140625" style="122" customWidth="1"/>
    <col min="3050" max="3050" width="17.140625" style="122" customWidth="1"/>
    <col min="3051" max="3051" width="3.140625" style="122" customWidth="1"/>
    <col min="3052" max="3052" width="17.140625" style="122" customWidth="1"/>
    <col min="3053" max="3053" width="11.140625" style="122" bestFit="1" customWidth="1"/>
    <col min="3054" max="3054" width="12.42578125" style="122" customWidth="1"/>
    <col min="3055" max="3055" width="11.140625" style="122" customWidth="1"/>
    <col min="3056" max="3298" width="8.7109375" style="122"/>
    <col min="3299" max="3299" width="47.7109375" style="122" customWidth="1"/>
    <col min="3300" max="3300" width="8.7109375" style="122"/>
    <col min="3301" max="3301" width="3.140625" style="122" customWidth="1"/>
    <col min="3302" max="3302" width="17.140625" style="122" customWidth="1"/>
    <col min="3303" max="3303" width="3.140625" style="122" customWidth="1"/>
    <col min="3304" max="3304" width="17.140625" style="122" customWidth="1"/>
    <col min="3305" max="3305" width="3.140625" style="122" customWidth="1"/>
    <col min="3306" max="3306" width="17.140625" style="122" customWidth="1"/>
    <col min="3307" max="3307" width="3.140625" style="122" customWidth="1"/>
    <col min="3308" max="3308" width="17.140625" style="122" customWidth="1"/>
    <col min="3309" max="3309" width="11.140625" style="122" bestFit="1" customWidth="1"/>
    <col min="3310" max="3310" width="12.42578125" style="122" customWidth="1"/>
    <col min="3311" max="3311" width="11.140625" style="122" customWidth="1"/>
    <col min="3312" max="3554" width="8.7109375" style="122"/>
    <col min="3555" max="3555" width="47.7109375" style="122" customWidth="1"/>
    <col min="3556" max="3556" width="8.7109375" style="122"/>
    <col min="3557" max="3557" width="3.140625" style="122" customWidth="1"/>
    <col min="3558" max="3558" width="17.140625" style="122" customWidth="1"/>
    <col min="3559" max="3559" width="3.140625" style="122" customWidth="1"/>
    <col min="3560" max="3560" width="17.140625" style="122" customWidth="1"/>
    <col min="3561" max="3561" width="3.140625" style="122" customWidth="1"/>
    <col min="3562" max="3562" width="17.140625" style="122" customWidth="1"/>
    <col min="3563" max="3563" width="3.140625" style="122" customWidth="1"/>
    <col min="3564" max="3564" width="17.140625" style="122" customWidth="1"/>
    <col min="3565" max="3565" width="11.140625" style="122" bestFit="1" customWidth="1"/>
    <col min="3566" max="3566" width="12.42578125" style="122" customWidth="1"/>
    <col min="3567" max="3567" width="11.140625" style="122" customWidth="1"/>
    <col min="3568" max="3810" width="8.7109375" style="122"/>
    <col min="3811" max="3811" width="47.7109375" style="122" customWidth="1"/>
    <col min="3812" max="3812" width="8.7109375" style="122"/>
    <col min="3813" max="3813" width="3.140625" style="122" customWidth="1"/>
    <col min="3814" max="3814" width="17.140625" style="122" customWidth="1"/>
    <col min="3815" max="3815" width="3.140625" style="122" customWidth="1"/>
    <col min="3816" max="3816" width="17.140625" style="122" customWidth="1"/>
    <col min="3817" max="3817" width="3.140625" style="122" customWidth="1"/>
    <col min="3818" max="3818" width="17.140625" style="122" customWidth="1"/>
    <col min="3819" max="3819" width="3.140625" style="122" customWidth="1"/>
    <col min="3820" max="3820" width="17.140625" style="122" customWidth="1"/>
    <col min="3821" max="3821" width="11.140625" style="122" bestFit="1" customWidth="1"/>
    <col min="3822" max="3822" width="12.42578125" style="122" customWidth="1"/>
    <col min="3823" max="3823" width="11.140625" style="122" customWidth="1"/>
    <col min="3824" max="4066" width="8.7109375" style="122"/>
    <col min="4067" max="4067" width="47.7109375" style="122" customWidth="1"/>
    <col min="4068" max="4068" width="8.7109375" style="122"/>
    <col min="4069" max="4069" width="3.140625" style="122" customWidth="1"/>
    <col min="4070" max="4070" width="17.140625" style="122" customWidth="1"/>
    <col min="4071" max="4071" width="3.140625" style="122" customWidth="1"/>
    <col min="4072" max="4072" width="17.140625" style="122" customWidth="1"/>
    <col min="4073" max="4073" width="3.140625" style="122" customWidth="1"/>
    <col min="4074" max="4074" width="17.140625" style="122" customWidth="1"/>
    <col min="4075" max="4075" width="3.140625" style="122" customWidth="1"/>
    <col min="4076" max="4076" width="17.140625" style="122" customWidth="1"/>
    <col min="4077" max="4077" width="11.140625" style="122" bestFit="1" customWidth="1"/>
    <col min="4078" max="4078" width="12.42578125" style="122" customWidth="1"/>
    <col min="4079" max="4079" width="11.140625" style="122" customWidth="1"/>
    <col min="4080" max="4322" width="8.7109375" style="122"/>
    <col min="4323" max="4323" width="47.7109375" style="122" customWidth="1"/>
    <col min="4324" max="4324" width="8.7109375" style="122"/>
    <col min="4325" max="4325" width="3.140625" style="122" customWidth="1"/>
    <col min="4326" max="4326" width="17.140625" style="122" customWidth="1"/>
    <col min="4327" max="4327" width="3.140625" style="122" customWidth="1"/>
    <col min="4328" max="4328" width="17.140625" style="122" customWidth="1"/>
    <col min="4329" max="4329" width="3.140625" style="122" customWidth="1"/>
    <col min="4330" max="4330" width="17.140625" style="122" customWidth="1"/>
    <col min="4331" max="4331" width="3.140625" style="122" customWidth="1"/>
    <col min="4332" max="4332" width="17.140625" style="122" customWidth="1"/>
    <col min="4333" max="4333" width="11.140625" style="122" bestFit="1" customWidth="1"/>
    <col min="4334" max="4334" width="12.42578125" style="122" customWidth="1"/>
    <col min="4335" max="4335" width="11.140625" style="122" customWidth="1"/>
    <col min="4336" max="4578" width="8.7109375" style="122"/>
    <col min="4579" max="4579" width="47.7109375" style="122" customWidth="1"/>
    <col min="4580" max="4580" width="8.7109375" style="122"/>
    <col min="4581" max="4581" width="3.140625" style="122" customWidth="1"/>
    <col min="4582" max="4582" width="17.140625" style="122" customWidth="1"/>
    <col min="4583" max="4583" width="3.140625" style="122" customWidth="1"/>
    <col min="4584" max="4584" width="17.140625" style="122" customWidth="1"/>
    <col min="4585" max="4585" width="3.140625" style="122" customWidth="1"/>
    <col min="4586" max="4586" width="17.140625" style="122" customWidth="1"/>
    <col min="4587" max="4587" width="3.140625" style="122" customWidth="1"/>
    <col min="4588" max="4588" width="17.140625" style="122" customWidth="1"/>
    <col min="4589" max="4589" width="11.140625" style="122" bestFit="1" customWidth="1"/>
    <col min="4590" max="4590" width="12.42578125" style="122" customWidth="1"/>
    <col min="4591" max="4591" width="11.140625" style="122" customWidth="1"/>
    <col min="4592" max="4834" width="8.7109375" style="122"/>
    <col min="4835" max="4835" width="47.7109375" style="122" customWidth="1"/>
    <col min="4836" max="4836" width="8.7109375" style="122"/>
    <col min="4837" max="4837" width="3.140625" style="122" customWidth="1"/>
    <col min="4838" max="4838" width="17.140625" style="122" customWidth="1"/>
    <col min="4839" max="4839" width="3.140625" style="122" customWidth="1"/>
    <col min="4840" max="4840" width="17.140625" style="122" customWidth="1"/>
    <col min="4841" max="4841" width="3.140625" style="122" customWidth="1"/>
    <col min="4842" max="4842" width="17.140625" style="122" customWidth="1"/>
    <col min="4843" max="4843" width="3.140625" style="122" customWidth="1"/>
    <col min="4844" max="4844" width="17.140625" style="122" customWidth="1"/>
    <col min="4845" max="4845" width="11.140625" style="122" bestFit="1" customWidth="1"/>
    <col min="4846" max="4846" width="12.42578125" style="122" customWidth="1"/>
    <col min="4847" max="4847" width="11.140625" style="122" customWidth="1"/>
    <col min="4848" max="5090" width="8.7109375" style="122"/>
    <col min="5091" max="5091" width="47.7109375" style="122" customWidth="1"/>
    <col min="5092" max="5092" width="8.7109375" style="122"/>
    <col min="5093" max="5093" width="3.140625" style="122" customWidth="1"/>
    <col min="5094" max="5094" width="17.140625" style="122" customWidth="1"/>
    <col min="5095" max="5095" width="3.140625" style="122" customWidth="1"/>
    <col min="5096" max="5096" width="17.140625" style="122" customWidth="1"/>
    <col min="5097" max="5097" width="3.140625" style="122" customWidth="1"/>
    <col min="5098" max="5098" width="17.140625" style="122" customWidth="1"/>
    <col min="5099" max="5099" width="3.140625" style="122" customWidth="1"/>
    <col min="5100" max="5100" width="17.140625" style="122" customWidth="1"/>
    <col min="5101" max="5101" width="11.140625" style="122" bestFit="1" customWidth="1"/>
    <col min="5102" max="5102" width="12.42578125" style="122" customWidth="1"/>
    <col min="5103" max="5103" width="11.140625" style="122" customWidth="1"/>
    <col min="5104" max="5346" width="8.7109375" style="122"/>
    <col min="5347" max="5347" width="47.7109375" style="122" customWidth="1"/>
    <col min="5348" max="5348" width="8.7109375" style="122"/>
    <col min="5349" max="5349" width="3.140625" style="122" customWidth="1"/>
    <col min="5350" max="5350" width="17.140625" style="122" customWidth="1"/>
    <col min="5351" max="5351" width="3.140625" style="122" customWidth="1"/>
    <col min="5352" max="5352" width="17.140625" style="122" customWidth="1"/>
    <col min="5353" max="5353" width="3.140625" style="122" customWidth="1"/>
    <col min="5354" max="5354" width="17.140625" style="122" customWidth="1"/>
    <col min="5355" max="5355" width="3.140625" style="122" customWidth="1"/>
    <col min="5356" max="5356" width="17.140625" style="122" customWidth="1"/>
    <col min="5357" max="5357" width="11.140625" style="122" bestFit="1" customWidth="1"/>
    <col min="5358" max="5358" width="12.42578125" style="122" customWidth="1"/>
    <col min="5359" max="5359" width="11.140625" style="122" customWidth="1"/>
    <col min="5360" max="5602" width="8.7109375" style="122"/>
    <col min="5603" max="5603" width="47.7109375" style="122" customWidth="1"/>
    <col min="5604" max="5604" width="8.7109375" style="122"/>
    <col min="5605" max="5605" width="3.140625" style="122" customWidth="1"/>
    <col min="5606" max="5606" width="17.140625" style="122" customWidth="1"/>
    <col min="5607" max="5607" width="3.140625" style="122" customWidth="1"/>
    <col min="5608" max="5608" width="17.140625" style="122" customWidth="1"/>
    <col min="5609" max="5609" width="3.140625" style="122" customWidth="1"/>
    <col min="5610" max="5610" width="17.140625" style="122" customWidth="1"/>
    <col min="5611" max="5611" width="3.140625" style="122" customWidth="1"/>
    <col min="5612" max="5612" width="17.140625" style="122" customWidth="1"/>
    <col min="5613" max="5613" width="11.140625" style="122" bestFit="1" customWidth="1"/>
    <col min="5614" max="5614" width="12.42578125" style="122" customWidth="1"/>
    <col min="5615" max="5615" width="11.140625" style="122" customWidth="1"/>
    <col min="5616" max="5858" width="8.7109375" style="122"/>
    <col min="5859" max="5859" width="47.7109375" style="122" customWidth="1"/>
    <col min="5860" max="5860" width="8.7109375" style="122"/>
    <col min="5861" max="5861" width="3.140625" style="122" customWidth="1"/>
    <col min="5862" max="5862" width="17.140625" style="122" customWidth="1"/>
    <col min="5863" max="5863" width="3.140625" style="122" customWidth="1"/>
    <col min="5864" max="5864" width="17.140625" style="122" customWidth="1"/>
    <col min="5865" max="5865" width="3.140625" style="122" customWidth="1"/>
    <col min="5866" max="5866" width="17.140625" style="122" customWidth="1"/>
    <col min="5867" max="5867" width="3.140625" style="122" customWidth="1"/>
    <col min="5868" max="5868" width="17.140625" style="122" customWidth="1"/>
    <col min="5869" max="5869" width="11.140625" style="122" bestFit="1" customWidth="1"/>
    <col min="5870" max="5870" width="12.42578125" style="122" customWidth="1"/>
    <col min="5871" max="5871" width="11.140625" style="122" customWidth="1"/>
    <col min="5872" max="6114" width="8.7109375" style="122"/>
    <col min="6115" max="6115" width="47.7109375" style="122" customWidth="1"/>
    <col min="6116" max="6116" width="8.7109375" style="122"/>
    <col min="6117" max="6117" width="3.140625" style="122" customWidth="1"/>
    <col min="6118" max="6118" width="17.140625" style="122" customWidth="1"/>
    <col min="6119" max="6119" width="3.140625" style="122" customWidth="1"/>
    <col min="6120" max="6120" width="17.140625" style="122" customWidth="1"/>
    <col min="6121" max="6121" width="3.140625" style="122" customWidth="1"/>
    <col min="6122" max="6122" width="17.140625" style="122" customWidth="1"/>
    <col min="6123" max="6123" width="3.140625" style="122" customWidth="1"/>
    <col min="6124" max="6124" width="17.140625" style="122" customWidth="1"/>
    <col min="6125" max="6125" width="11.140625" style="122" bestFit="1" customWidth="1"/>
    <col min="6126" max="6126" width="12.42578125" style="122" customWidth="1"/>
    <col min="6127" max="6127" width="11.140625" style="122" customWidth="1"/>
    <col min="6128" max="6370" width="8.7109375" style="122"/>
    <col min="6371" max="6371" width="47.7109375" style="122" customWidth="1"/>
    <col min="6372" max="6372" width="8.7109375" style="122"/>
    <col min="6373" max="6373" width="3.140625" style="122" customWidth="1"/>
    <col min="6374" max="6374" width="17.140625" style="122" customWidth="1"/>
    <col min="6375" max="6375" width="3.140625" style="122" customWidth="1"/>
    <col min="6376" max="6376" width="17.140625" style="122" customWidth="1"/>
    <col min="6377" max="6377" width="3.140625" style="122" customWidth="1"/>
    <col min="6378" max="6378" width="17.140625" style="122" customWidth="1"/>
    <col min="6379" max="6379" width="3.140625" style="122" customWidth="1"/>
    <col min="6380" max="6380" width="17.140625" style="122" customWidth="1"/>
    <col min="6381" max="6381" width="11.140625" style="122" bestFit="1" customWidth="1"/>
    <col min="6382" max="6382" width="12.42578125" style="122" customWidth="1"/>
    <col min="6383" max="6383" width="11.140625" style="122" customWidth="1"/>
    <col min="6384" max="6626" width="8.7109375" style="122"/>
    <col min="6627" max="6627" width="47.7109375" style="122" customWidth="1"/>
    <col min="6628" max="6628" width="8.7109375" style="122"/>
    <col min="6629" max="6629" width="3.140625" style="122" customWidth="1"/>
    <col min="6630" max="6630" width="17.140625" style="122" customWidth="1"/>
    <col min="6631" max="6631" width="3.140625" style="122" customWidth="1"/>
    <col min="6632" max="6632" width="17.140625" style="122" customWidth="1"/>
    <col min="6633" max="6633" width="3.140625" style="122" customWidth="1"/>
    <col min="6634" max="6634" width="17.140625" style="122" customWidth="1"/>
    <col min="6635" max="6635" width="3.140625" style="122" customWidth="1"/>
    <col min="6636" max="6636" width="17.140625" style="122" customWidth="1"/>
    <col min="6637" max="6637" width="11.140625" style="122" bestFit="1" customWidth="1"/>
    <col min="6638" max="6638" width="12.42578125" style="122" customWidth="1"/>
    <col min="6639" max="6639" width="11.140625" style="122" customWidth="1"/>
    <col min="6640" max="6882" width="8.7109375" style="122"/>
    <col min="6883" max="6883" width="47.7109375" style="122" customWidth="1"/>
    <col min="6884" max="6884" width="8.7109375" style="122"/>
    <col min="6885" max="6885" width="3.140625" style="122" customWidth="1"/>
    <col min="6886" max="6886" width="17.140625" style="122" customWidth="1"/>
    <col min="6887" max="6887" width="3.140625" style="122" customWidth="1"/>
    <col min="6888" max="6888" width="17.140625" style="122" customWidth="1"/>
    <col min="6889" max="6889" width="3.140625" style="122" customWidth="1"/>
    <col min="6890" max="6890" width="17.140625" style="122" customWidth="1"/>
    <col min="6891" max="6891" width="3.140625" style="122" customWidth="1"/>
    <col min="6892" max="6892" width="17.140625" style="122" customWidth="1"/>
    <col min="6893" max="6893" width="11.140625" style="122" bestFit="1" customWidth="1"/>
    <col min="6894" max="6894" width="12.42578125" style="122" customWidth="1"/>
    <col min="6895" max="6895" width="11.140625" style="122" customWidth="1"/>
    <col min="6896" max="7138" width="8.7109375" style="122"/>
    <col min="7139" max="7139" width="47.7109375" style="122" customWidth="1"/>
    <col min="7140" max="7140" width="8.7109375" style="122"/>
    <col min="7141" max="7141" width="3.140625" style="122" customWidth="1"/>
    <col min="7142" max="7142" width="17.140625" style="122" customWidth="1"/>
    <col min="7143" max="7143" width="3.140625" style="122" customWidth="1"/>
    <col min="7144" max="7144" width="17.140625" style="122" customWidth="1"/>
    <col min="7145" max="7145" width="3.140625" style="122" customWidth="1"/>
    <col min="7146" max="7146" width="17.140625" style="122" customWidth="1"/>
    <col min="7147" max="7147" width="3.140625" style="122" customWidth="1"/>
    <col min="7148" max="7148" width="17.140625" style="122" customWidth="1"/>
    <col min="7149" max="7149" width="11.140625" style="122" bestFit="1" customWidth="1"/>
    <col min="7150" max="7150" width="12.42578125" style="122" customWidth="1"/>
    <col min="7151" max="7151" width="11.140625" style="122" customWidth="1"/>
    <col min="7152" max="7394" width="8.7109375" style="122"/>
    <col min="7395" max="7395" width="47.7109375" style="122" customWidth="1"/>
    <col min="7396" max="7396" width="8.7109375" style="122"/>
    <col min="7397" max="7397" width="3.140625" style="122" customWidth="1"/>
    <col min="7398" max="7398" width="17.140625" style="122" customWidth="1"/>
    <col min="7399" max="7399" width="3.140625" style="122" customWidth="1"/>
    <col min="7400" max="7400" width="17.140625" style="122" customWidth="1"/>
    <col min="7401" max="7401" width="3.140625" style="122" customWidth="1"/>
    <col min="7402" max="7402" width="17.140625" style="122" customWidth="1"/>
    <col min="7403" max="7403" width="3.140625" style="122" customWidth="1"/>
    <col min="7404" max="7404" width="17.140625" style="122" customWidth="1"/>
    <col min="7405" max="7405" width="11.140625" style="122" bestFit="1" customWidth="1"/>
    <col min="7406" max="7406" width="12.42578125" style="122" customWidth="1"/>
    <col min="7407" max="7407" width="11.140625" style="122" customWidth="1"/>
    <col min="7408" max="7650" width="8.7109375" style="122"/>
    <col min="7651" max="7651" width="47.7109375" style="122" customWidth="1"/>
    <col min="7652" max="7652" width="8.7109375" style="122"/>
    <col min="7653" max="7653" width="3.140625" style="122" customWidth="1"/>
    <col min="7654" max="7654" width="17.140625" style="122" customWidth="1"/>
    <col min="7655" max="7655" width="3.140625" style="122" customWidth="1"/>
    <col min="7656" max="7656" width="17.140625" style="122" customWidth="1"/>
    <col min="7657" max="7657" width="3.140625" style="122" customWidth="1"/>
    <col min="7658" max="7658" width="17.140625" style="122" customWidth="1"/>
    <col min="7659" max="7659" width="3.140625" style="122" customWidth="1"/>
    <col min="7660" max="7660" width="17.140625" style="122" customWidth="1"/>
    <col min="7661" max="7661" width="11.140625" style="122" bestFit="1" customWidth="1"/>
    <col min="7662" max="7662" width="12.42578125" style="122" customWidth="1"/>
    <col min="7663" max="7663" width="11.140625" style="122" customWidth="1"/>
    <col min="7664" max="7906" width="8.7109375" style="122"/>
    <col min="7907" max="7907" width="47.7109375" style="122" customWidth="1"/>
    <col min="7908" max="7908" width="8.7109375" style="122"/>
    <col min="7909" max="7909" width="3.140625" style="122" customWidth="1"/>
    <col min="7910" max="7910" width="17.140625" style="122" customWidth="1"/>
    <col min="7911" max="7911" width="3.140625" style="122" customWidth="1"/>
    <col min="7912" max="7912" width="17.140625" style="122" customWidth="1"/>
    <col min="7913" max="7913" width="3.140625" style="122" customWidth="1"/>
    <col min="7914" max="7914" width="17.140625" style="122" customWidth="1"/>
    <col min="7915" max="7915" width="3.140625" style="122" customWidth="1"/>
    <col min="7916" max="7916" width="17.140625" style="122" customWidth="1"/>
    <col min="7917" max="7917" width="11.140625" style="122" bestFit="1" customWidth="1"/>
    <col min="7918" max="7918" width="12.42578125" style="122" customWidth="1"/>
    <col min="7919" max="7919" width="11.140625" style="122" customWidth="1"/>
    <col min="7920" max="8162" width="8.7109375" style="122"/>
    <col min="8163" max="8163" width="47.7109375" style="122" customWidth="1"/>
    <col min="8164" max="8164" width="8.7109375" style="122"/>
    <col min="8165" max="8165" width="3.140625" style="122" customWidth="1"/>
    <col min="8166" max="8166" width="17.140625" style="122" customWidth="1"/>
    <col min="8167" max="8167" width="3.140625" style="122" customWidth="1"/>
    <col min="8168" max="8168" width="17.140625" style="122" customWidth="1"/>
    <col min="8169" max="8169" width="3.140625" style="122" customWidth="1"/>
    <col min="8170" max="8170" width="17.140625" style="122" customWidth="1"/>
    <col min="8171" max="8171" width="3.140625" style="122" customWidth="1"/>
    <col min="8172" max="8172" width="17.140625" style="122" customWidth="1"/>
    <col min="8173" max="8173" width="11.140625" style="122" bestFit="1" customWidth="1"/>
    <col min="8174" max="8174" width="12.42578125" style="122" customWidth="1"/>
    <col min="8175" max="8175" width="11.140625" style="122" customWidth="1"/>
    <col min="8176" max="8418" width="8.7109375" style="122"/>
    <col min="8419" max="8419" width="47.7109375" style="122" customWidth="1"/>
    <col min="8420" max="8420" width="8.7109375" style="122"/>
    <col min="8421" max="8421" width="3.140625" style="122" customWidth="1"/>
    <col min="8422" max="8422" width="17.140625" style="122" customWidth="1"/>
    <col min="8423" max="8423" width="3.140625" style="122" customWidth="1"/>
    <col min="8424" max="8424" width="17.140625" style="122" customWidth="1"/>
    <col min="8425" max="8425" width="3.140625" style="122" customWidth="1"/>
    <col min="8426" max="8426" width="17.140625" style="122" customWidth="1"/>
    <col min="8427" max="8427" width="3.140625" style="122" customWidth="1"/>
    <col min="8428" max="8428" width="17.140625" style="122" customWidth="1"/>
    <col min="8429" max="8429" width="11.140625" style="122" bestFit="1" customWidth="1"/>
    <col min="8430" max="8430" width="12.42578125" style="122" customWidth="1"/>
    <col min="8431" max="8431" width="11.140625" style="122" customWidth="1"/>
    <col min="8432" max="8674" width="8.7109375" style="122"/>
    <col min="8675" max="8675" width="47.7109375" style="122" customWidth="1"/>
    <col min="8676" max="8676" width="8.7109375" style="122"/>
    <col min="8677" max="8677" width="3.140625" style="122" customWidth="1"/>
    <col min="8678" max="8678" width="17.140625" style="122" customWidth="1"/>
    <col min="8679" max="8679" width="3.140625" style="122" customWidth="1"/>
    <col min="8680" max="8680" width="17.140625" style="122" customWidth="1"/>
    <col min="8681" max="8681" width="3.140625" style="122" customWidth="1"/>
    <col min="8682" max="8682" width="17.140625" style="122" customWidth="1"/>
    <col min="8683" max="8683" width="3.140625" style="122" customWidth="1"/>
    <col min="8684" max="8684" width="17.140625" style="122" customWidth="1"/>
    <col min="8685" max="8685" width="11.140625" style="122" bestFit="1" customWidth="1"/>
    <col min="8686" max="8686" width="12.42578125" style="122" customWidth="1"/>
    <col min="8687" max="8687" width="11.140625" style="122" customWidth="1"/>
    <col min="8688" max="8930" width="8.7109375" style="122"/>
    <col min="8931" max="8931" width="47.7109375" style="122" customWidth="1"/>
    <col min="8932" max="8932" width="8.7109375" style="122"/>
    <col min="8933" max="8933" width="3.140625" style="122" customWidth="1"/>
    <col min="8934" max="8934" width="17.140625" style="122" customWidth="1"/>
    <col min="8935" max="8935" width="3.140625" style="122" customWidth="1"/>
    <col min="8936" max="8936" width="17.140625" style="122" customWidth="1"/>
    <col min="8937" max="8937" width="3.140625" style="122" customWidth="1"/>
    <col min="8938" max="8938" width="17.140625" style="122" customWidth="1"/>
    <col min="8939" max="8939" width="3.140625" style="122" customWidth="1"/>
    <col min="8940" max="8940" width="17.140625" style="122" customWidth="1"/>
    <col min="8941" max="8941" width="11.140625" style="122" bestFit="1" customWidth="1"/>
    <col min="8942" max="8942" width="12.42578125" style="122" customWidth="1"/>
    <col min="8943" max="8943" width="11.140625" style="122" customWidth="1"/>
    <col min="8944" max="9186" width="8.7109375" style="122"/>
    <col min="9187" max="9187" width="47.7109375" style="122" customWidth="1"/>
    <col min="9188" max="9188" width="8.7109375" style="122"/>
    <col min="9189" max="9189" width="3.140625" style="122" customWidth="1"/>
    <col min="9190" max="9190" width="17.140625" style="122" customWidth="1"/>
    <col min="9191" max="9191" width="3.140625" style="122" customWidth="1"/>
    <col min="9192" max="9192" width="17.140625" style="122" customWidth="1"/>
    <col min="9193" max="9193" width="3.140625" style="122" customWidth="1"/>
    <col min="9194" max="9194" width="17.140625" style="122" customWidth="1"/>
    <col min="9195" max="9195" width="3.140625" style="122" customWidth="1"/>
    <col min="9196" max="9196" width="17.140625" style="122" customWidth="1"/>
    <col min="9197" max="9197" width="11.140625" style="122" bestFit="1" customWidth="1"/>
    <col min="9198" max="9198" width="12.42578125" style="122" customWidth="1"/>
    <col min="9199" max="9199" width="11.140625" style="122" customWidth="1"/>
    <col min="9200" max="9442" width="8.7109375" style="122"/>
    <col min="9443" max="9443" width="47.7109375" style="122" customWidth="1"/>
    <col min="9444" max="9444" width="8.7109375" style="122"/>
    <col min="9445" max="9445" width="3.140625" style="122" customWidth="1"/>
    <col min="9446" max="9446" width="17.140625" style="122" customWidth="1"/>
    <col min="9447" max="9447" width="3.140625" style="122" customWidth="1"/>
    <col min="9448" max="9448" width="17.140625" style="122" customWidth="1"/>
    <col min="9449" max="9449" width="3.140625" style="122" customWidth="1"/>
    <col min="9450" max="9450" width="17.140625" style="122" customWidth="1"/>
    <col min="9451" max="9451" width="3.140625" style="122" customWidth="1"/>
    <col min="9452" max="9452" width="17.140625" style="122" customWidth="1"/>
    <col min="9453" max="9453" width="11.140625" style="122" bestFit="1" customWidth="1"/>
    <col min="9454" max="9454" width="12.42578125" style="122" customWidth="1"/>
    <col min="9455" max="9455" width="11.140625" style="122" customWidth="1"/>
    <col min="9456" max="9698" width="8.7109375" style="122"/>
    <col min="9699" max="9699" width="47.7109375" style="122" customWidth="1"/>
    <col min="9700" max="9700" width="8.7109375" style="122"/>
    <col min="9701" max="9701" width="3.140625" style="122" customWidth="1"/>
    <col min="9702" max="9702" width="17.140625" style="122" customWidth="1"/>
    <col min="9703" max="9703" width="3.140625" style="122" customWidth="1"/>
    <col min="9704" max="9704" width="17.140625" style="122" customWidth="1"/>
    <col min="9705" max="9705" width="3.140625" style="122" customWidth="1"/>
    <col min="9706" max="9706" width="17.140625" style="122" customWidth="1"/>
    <col min="9707" max="9707" width="3.140625" style="122" customWidth="1"/>
    <col min="9708" max="9708" width="17.140625" style="122" customWidth="1"/>
    <col min="9709" max="9709" width="11.140625" style="122" bestFit="1" customWidth="1"/>
    <col min="9710" max="9710" width="12.42578125" style="122" customWidth="1"/>
    <col min="9711" max="9711" width="11.140625" style="122" customWidth="1"/>
    <col min="9712" max="9954" width="8.7109375" style="122"/>
    <col min="9955" max="9955" width="47.7109375" style="122" customWidth="1"/>
    <col min="9956" max="9956" width="8.7109375" style="122"/>
    <col min="9957" max="9957" width="3.140625" style="122" customWidth="1"/>
    <col min="9958" max="9958" width="17.140625" style="122" customWidth="1"/>
    <col min="9959" max="9959" width="3.140625" style="122" customWidth="1"/>
    <col min="9960" max="9960" width="17.140625" style="122" customWidth="1"/>
    <col min="9961" max="9961" width="3.140625" style="122" customWidth="1"/>
    <col min="9962" max="9962" width="17.140625" style="122" customWidth="1"/>
    <col min="9963" max="9963" width="3.140625" style="122" customWidth="1"/>
    <col min="9964" max="9964" width="17.140625" style="122" customWidth="1"/>
    <col min="9965" max="9965" width="11.140625" style="122" bestFit="1" customWidth="1"/>
    <col min="9966" max="9966" width="12.42578125" style="122" customWidth="1"/>
    <col min="9967" max="9967" width="11.140625" style="122" customWidth="1"/>
    <col min="9968" max="10210" width="8.7109375" style="122"/>
    <col min="10211" max="10211" width="47.7109375" style="122" customWidth="1"/>
    <col min="10212" max="10212" width="8.7109375" style="122"/>
    <col min="10213" max="10213" width="3.140625" style="122" customWidth="1"/>
    <col min="10214" max="10214" width="17.140625" style="122" customWidth="1"/>
    <col min="10215" max="10215" width="3.140625" style="122" customWidth="1"/>
    <col min="10216" max="10216" width="17.140625" style="122" customWidth="1"/>
    <col min="10217" max="10217" width="3.140625" style="122" customWidth="1"/>
    <col min="10218" max="10218" width="17.140625" style="122" customWidth="1"/>
    <col min="10219" max="10219" width="3.140625" style="122" customWidth="1"/>
    <col min="10220" max="10220" width="17.140625" style="122" customWidth="1"/>
    <col min="10221" max="10221" width="11.140625" style="122" bestFit="1" customWidth="1"/>
    <col min="10222" max="10222" width="12.42578125" style="122" customWidth="1"/>
    <col min="10223" max="10223" width="11.140625" style="122" customWidth="1"/>
    <col min="10224" max="10466" width="8.7109375" style="122"/>
    <col min="10467" max="10467" width="47.7109375" style="122" customWidth="1"/>
    <col min="10468" max="10468" width="8.7109375" style="122"/>
    <col min="10469" max="10469" width="3.140625" style="122" customWidth="1"/>
    <col min="10470" max="10470" width="17.140625" style="122" customWidth="1"/>
    <col min="10471" max="10471" width="3.140625" style="122" customWidth="1"/>
    <col min="10472" max="10472" width="17.140625" style="122" customWidth="1"/>
    <col min="10473" max="10473" width="3.140625" style="122" customWidth="1"/>
    <col min="10474" max="10474" width="17.140625" style="122" customWidth="1"/>
    <col min="10475" max="10475" width="3.140625" style="122" customWidth="1"/>
    <col min="10476" max="10476" width="17.140625" style="122" customWidth="1"/>
    <col min="10477" max="10477" width="11.140625" style="122" bestFit="1" customWidth="1"/>
    <col min="10478" max="10478" width="12.42578125" style="122" customWidth="1"/>
    <col min="10479" max="10479" width="11.140625" style="122" customWidth="1"/>
    <col min="10480" max="10722" width="8.7109375" style="122"/>
    <col min="10723" max="10723" width="47.7109375" style="122" customWidth="1"/>
    <col min="10724" max="10724" width="8.7109375" style="122"/>
    <col min="10725" max="10725" width="3.140625" style="122" customWidth="1"/>
    <col min="10726" max="10726" width="17.140625" style="122" customWidth="1"/>
    <col min="10727" max="10727" width="3.140625" style="122" customWidth="1"/>
    <col min="10728" max="10728" width="17.140625" style="122" customWidth="1"/>
    <col min="10729" max="10729" width="3.140625" style="122" customWidth="1"/>
    <col min="10730" max="10730" width="17.140625" style="122" customWidth="1"/>
    <col min="10731" max="10731" width="3.140625" style="122" customWidth="1"/>
    <col min="10732" max="10732" width="17.140625" style="122" customWidth="1"/>
    <col min="10733" max="10733" width="11.140625" style="122" bestFit="1" customWidth="1"/>
    <col min="10734" max="10734" width="12.42578125" style="122" customWidth="1"/>
    <col min="10735" max="10735" width="11.140625" style="122" customWidth="1"/>
    <col min="10736" max="10978" width="8.7109375" style="122"/>
    <col min="10979" max="10979" width="47.7109375" style="122" customWidth="1"/>
    <col min="10980" max="10980" width="8.7109375" style="122"/>
    <col min="10981" max="10981" width="3.140625" style="122" customWidth="1"/>
    <col min="10982" max="10982" width="17.140625" style="122" customWidth="1"/>
    <col min="10983" max="10983" width="3.140625" style="122" customWidth="1"/>
    <col min="10984" max="10984" width="17.140625" style="122" customWidth="1"/>
    <col min="10985" max="10985" width="3.140625" style="122" customWidth="1"/>
    <col min="10986" max="10986" width="17.140625" style="122" customWidth="1"/>
    <col min="10987" max="10987" width="3.140625" style="122" customWidth="1"/>
    <col min="10988" max="10988" width="17.140625" style="122" customWidth="1"/>
    <col min="10989" max="10989" width="11.140625" style="122" bestFit="1" customWidth="1"/>
    <col min="10990" max="10990" width="12.42578125" style="122" customWidth="1"/>
    <col min="10991" max="10991" width="11.140625" style="122" customWidth="1"/>
    <col min="10992" max="11234" width="8.7109375" style="122"/>
    <col min="11235" max="11235" width="47.7109375" style="122" customWidth="1"/>
    <col min="11236" max="11236" width="8.7109375" style="122"/>
    <col min="11237" max="11237" width="3.140625" style="122" customWidth="1"/>
    <col min="11238" max="11238" width="17.140625" style="122" customWidth="1"/>
    <col min="11239" max="11239" width="3.140625" style="122" customWidth="1"/>
    <col min="11240" max="11240" width="17.140625" style="122" customWidth="1"/>
    <col min="11241" max="11241" width="3.140625" style="122" customWidth="1"/>
    <col min="11242" max="11242" width="17.140625" style="122" customWidth="1"/>
    <col min="11243" max="11243" width="3.140625" style="122" customWidth="1"/>
    <col min="11244" max="11244" width="17.140625" style="122" customWidth="1"/>
    <col min="11245" max="11245" width="11.140625" style="122" bestFit="1" customWidth="1"/>
    <col min="11246" max="11246" width="12.42578125" style="122" customWidth="1"/>
    <col min="11247" max="11247" width="11.140625" style="122" customWidth="1"/>
    <col min="11248" max="11490" width="8.7109375" style="122"/>
    <col min="11491" max="11491" width="47.7109375" style="122" customWidth="1"/>
    <col min="11492" max="11492" width="8.7109375" style="122"/>
    <col min="11493" max="11493" width="3.140625" style="122" customWidth="1"/>
    <col min="11494" max="11494" width="17.140625" style="122" customWidth="1"/>
    <col min="11495" max="11495" width="3.140625" style="122" customWidth="1"/>
    <col min="11496" max="11496" width="17.140625" style="122" customWidth="1"/>
    <col min="11497" max="11497" width="3.140625" style="122" customWidth="1"/>
    <col min="11498" max="11498" width="17.140625" style="122" customWidth="1"/>
    <col min="11499" max="11499" width="3.140625" style="122" customWidth="1"/>
    <col min="11500" max="11500" width="17.140625" style="122" customWidth="1"/>
    <col min="11501" max="11501" width="11.140625" style="122" bestFit="1" customWidth="1"/>
    <col min="11502" max="11502" width="12.42578125" style="122" customWidth="1"/>
    <col min="11503" max="11503" width="11.140625" style="122" customWidth="1"/>
    <col min="11504" max="11746" width="8.7109375" style="122"/>
    <col min="11747" max="11747" width="47.7109375" style="122" customWidth="1"/>
    <col min="11748" max="11748" width="8.7109375" style="122"/>
    <col min="11749" max="11749" width="3.140625" style="122" customWidth="1"/>
    <col min="11750" max="11750" width="17.140625" style="122" customWidth="1"/>
    <col min="11751" max="11751" width="3.140625" style="122" customWidth="1"/>
    <col min="11752" max="11752" width="17.140625" style="122" customWidth="1"/>
    <col min="11753" max="11753" width="3.140625" style="122" customWidth="1"/>
    <col min="11754" max="11754" width="17.140625" style="122" customWidth="1"/>
    <col min="11755" max="11755" width="3.140625" style="122" customWidth="1"/>
    <col min="11756" max="11756" width="17.140625" style="122" customWidth="1"/>
    <col min="11757" max="11757" width="11.140625" style="122" bestFit="1" customWidth="1"/>
    <col min="11758" max="11758" width="12.42578125" style="122" customWidth="1"/>
    <col min="11759" max="11759" width="11.140625" style="122" customWidth="1"/>
    <col min="11760" max="12002" width="8.7109375" style="122"/>
    <col min="12003" max="12003" width="47.7109375" style="122" customWidth="1"/>
    <col min="12004" max="12004" width="8.7109375" style="122"/>
    <col min="12005" max="12005" width="3.140625" style="122" customWidth="1"/>
    <col min="12006" max="12006" width="17.140625" style="122" customWidth="1"/>
    <col min="12007" max="12007" width="3.140625" style="122" customWidth="1"/>
    <col min="12008" max="12008" width="17.140625" style="122" customWidth="1"/>
    <col min="12009" max="12009" width="3.140625" style="122" customWidth="1"/>
    <col min="12010" max="12010" width="17.140625" style="122" customWidth="1"/>
    <col min="12011" max="12011" width="3.140625" style="122" customWidth="1"/>
    <col min="12012" max="12012" width="17.140625" style="122" customWidth="1"/>
    <col min="12013" max="12013" width="11.140625" style="122" bestFit="1" customWidth="1"/>
    <col min="12014" max="12014" width="12.42578125" style="122" customWidth="1"/>
    <col min="12015" max="12015" width="11.140625" style="122" customWidth="1"/>
    <col min="12016" max="12258" width="8.7109375" style="122"/>
    <col min="12259" max="12259" width="47.7109375" style="122" customWidth="1"/>
    <col min="12260" max="12260" width="8.7109375" style="122"/>
    <col min="12261" max="12261" width="3.140625" style="122" customWidth="1"/>
    <col min="12262" max="12262" width="17.140625" style="122" customWidth="1"/>
    <col min="12263" max="12263" width="3.140625" style="122" customWidth="1"/>
    <col min="12264" max="12264" width="17.140625" style="122" customWidth="1"/>
    <col min="12265" max="12265" width="3.140625" style="122" customWidth="1"/>
    <col min="12266" max="12266" width="17.140625" style="122" customWidth="1"/>
    <col min="12267" max="12267" width="3.140625" style="122" customWidth="1"/>
    <col min="12268" max="12268" width="17.140625" style="122" customWidth="1"/>
    <col min="12269" max="12269" width="11.140625" style="122" bestFit="1" customWidth="1"/>
    <col min="12270" max="12270" width="12.42578125" style="122" customWidth="1"/>
    <col min="12271" max="12271" width="11.140625" style="122" customWidth="1"/>
    <col min="12272" max="12514" width="8.7109375" style="122"/>
    <col min="12515" max="12515" width="47.7109375" style="122" customWidth="1"/>
    <col min="12516" max="12516" width="8.7109375" style="122"/>
    <col min="12517" max="12517" width="3.140625" style="122" customWidth="1"/>
    <col min="12518" max="12518" width="17.140625" style="122" customWidth="1"/>
    <col min="12519" max="12519" width="3.140625" style="122" customWidth="1"/>
    <col min="12520" max="12520" width="17.140625" style="122" customWidth="1"/>
    <col min="12521" max="12521" width="3.140625" style="122" customWidth="1"/>
    <col min="12522" max="12522" width="17.140625" style="122" customWidth="1"/>
    <col min="12523" max="12523" width="3.140625" style="122" customWidth="1"/>
    <col min="12524" max="12524" width="17.140625" style="122" customWidth="1"/>
    <col min="12525" max="12525" width="11.140625" style="122" bestFit="1" customWidth="1"/>
    <col min="12526" max="12526" width="12.42578125" style="122" customWidth="1"/>
    <col min="12527" max="12527" width="11.140625" style="122" customWidth="1"/>
    <col min="12528" max="12770" width="8.7109375" style="122"/>
    <col min="12771" max="12771" width="47.7109375" style="122" customWidth="1"/>
    <col min="12772" max="12772" width="8.7109375" style="122"/>
    <col min="12773" max="12773" width="3.140625" style="122" customWidth="1"/>
    <col min="12774" max="12774" width="17.140625" style="122" customWidth="1"/>
    <col min="12775" max="12775" width="3.140625" style="122" customWidth="1"/>
    <col min="12776" max="12776" width="17.140625" style="122" customWidth="1"/>
    <col min="12777" max="12777" width="3.140625" style="122" customWidth="1"/>
    <col min="12778" max="12778" width="17.140625" style="122" customWidth="1"/>
    <col min="12779" max="12779" width="3.140625" style="122" customWidth="1"/>
    <col min="12780" max="12780" width="17.140625" style="122" customWidth="1"/>
    <col min="12781" max="12781" width="11.140625" style="122" bestFit="1" customWidth="1"/>
    <col min="12782" max="12782" width="12.42578125" style="122" customWidth="1"/>
    <col min="12783" max="12783" width="11.140625" style="122" customWidth="1"/>
    <col min="12784" max="13026" width="8.7109375" style="122"/>
    <col min="13027" max="13027" width="47.7109375" style="122" customWidth="1"/>
    <col min="13028" max="13028" width="8.7109375" style="122"/>
    <col min="13029" max="13029" width="3.140625" style="122" customWidth="1"/>
    <col min="13030" max="13030" width="17.140625" style="122" customWidth="1"/>
    <col min="13031" max="13031" width="3.140625" style="122" customWidth="1"/>
    <col min="13032" max="13032" width="17.140625" style="122" customWidth="1"/>
    <col min="13033" max="13033" width="3.140625" style="122" customWidth="1"/>
    <col min="13034" max="13034" width="17.140625" style="122" customWidth="1"/>
    <col min="13035" max="13035" width="3.140625" style="122" customWidth="1"/>
    <col min="13036" max="13036" width="17.140625" style="122" customWidth="1"/>
    <col min="13037" max="13037" width="11.140625" style="122" bestFit="1" customWidth="1"/>
    <col min="13038" max="13038" width="12.42578125" style="122" customWidth="1"/>
    <col min="13039" max="13039" width="11.140625" style="122" customWidth="1"/>
    <col min="13040" max="13282" width="8.7109375" style="122"/>
    <col min="13283" max="13283" width="47.7109375" style="122" customWidth="1"/>
    <col min="13284" max="13284" width="8.7109375" style="122"/>
    <col min="13285" max="13285" width="3.140625" style="122" customWidth="1"/>
    <col min="13286" max="13286" width="17.140625" style="122" customWidth="1"/>
    <col min="13287" max="13287" width="3.140625" style="122" customWidth="1"/>
    <col min="13288" max="13288" width="17.140625" style="122" customWidth="1"/>
    <col min="13289" max="13289" width="3.140625" style="122" customWidth="1"/>
    <col min="13290" max="13290" width="17.140625" style="122" customWidth="1"/>
    <col min="13291" max="13291" width="3.140625" style="122" customWidth="1"/>
    <col min="13292" max="13292" width="17.140625" style="122" customWidth="1"/>
    <col min="13293" max="13293" width="11.140625" style="122" bestFit="1" customWidth="1"/>
    <col min="13294" max="13294" width="12.42578125" style="122" customWidth="1"/>
    <col min="13295" max="13295" width="11.140625" style="122" customWidth="1"/>
    <col min="13296" max="13538" width="8.7109375" style="122"/>
    <col min="13539" max="13539" width="47.7109375" style="122" customWidth="1"/>
    <col min="13540" max="13540" width="8.7109375" style="122"/>
    <col min="13541" max="13541" width="3.140625" style="122" customWidth="1"/>
    <col min="13542" max="13542" width="17.140625" style="122" customWidth="1"/>
    <col min="13543" max="13543" width="3.140625" style="122" customWidth="1"/>
    <col min="13544" max="13544" width="17.140625" style="122" customWidth="1"/>
    <col min="13545" max="13545" width="3.140625" style="122" customWidth="1"/>
    <col min="13546" max="13546" width="17.140625" style="122" customWidth="1"/>
    <col min="13547" max="13547" width="3.140625" style="122" customWidth="1"/>
    <col min="13548" max="13548" width="17.140625" style="122" customWidth="1"/>
    <col min="13549" max="13549" width="11.140625" style="122" bestFit="1" customWidth="1"/>
    <col min="13550" max="13550" width="12.42578125" style="122" customWidth="1"/>
    <col min="13551" max="13551" width="11.140625" style="122" customWidth="1"/>
    <col min="13552" max="13794" width="8.7109375" style="122"/>
    <col min="13795" max="13795" width="47.7109375" style="122" customWidth="1"/>
    <col min="13796" max="13796" width="8.7109375" style="122"/>
    <col min="13797" max="13797" width="3.140625" style="122" customWidth="1"/>
    <col min="13798" max="13798" width="17.140625" style="122" customWidth="1"/>
    <col min="13799" max="13799" width="3.140625" style="122" customWidth="1"/>
    <col min="13800" max="13800" width="17.140625" style="122" customWidth="1"/>
    <col min="13801" max="13801" width="3.140625" style="122" customWidth="1"/>
    <col min="13802" max="13802" width="17.140625" style="122" customWidth="1"/>
    <col min="13803" max="13803" width="3.140625" style="122" customWidth="1"/>
    <col min="13804" max="13804" width="17.140625" style="122" customWidth="1"/>
    <col min="13805" max="13805" width="11.140625" style="122" bestFit="1" customWidth="1"/>
    <col min="13806" max="13806" width="12.42578125" style="122" customWidth="1"/>
    <col min="13807" max="13807" width="11.140625" style="122" customWidth="1"/>
    <col min="13808" max="14050" width="8.7109375" style="122"/>
    <col min="14051" max="14051" width="47.7109375" style="122" customWidth="1"/>
    <col min="14052" max="14052" width="8.7109375" style="122"/>
    <col min="14053" max="14053" width="3.140625" style="122" customWidth="1"/>
    <col min="14054" max="14054" width="17.140625" style="122" customWidth="1"/>
    <col min="14055" max="14055" width="3.140625" style="122" customWidth="1"/>
    <col min="14056" max="14056" width="17.140625" style="122" customWidth="1"/>
    <col min="14057" max="14057" width="3.140625" style="122" customWidth="1"/>
    <col min="14058" max="14058" width="17.140625" style="122" customWidth="1"/>
    <col min="14059" max="14059" width="3.140625" style="122" customWidth="1"/>
    <col min="14060" max="14060" width="17.140625" style="122" customWidth="1"/>
    <col min="14061" max="14061" width="11.140625" style="122" bestFit="1" customWidth="1"/>
    <col min="14062" max="14062" width="12.42578125" style="122" customWidth="1"/>
    <col min="14063" max="14063" width="11.140625" style="122" customWidth="1"/>
    <col min="14064" max="14306" width="8.7109375" style="122"/>
    <col min="14307" max="14307" width="47.7109375" style="122" customWidth="1"/>
    <col min="14308" max="14308" width="8.7109375" style="122"/>
    <col min="14309" max="14309" width="3.140625" style="122" customWidth="1"/>
    <col min="14310" max="14310" width="17.140625" style="122" customWidth="1"/>
    <col min="14311" max="14311" width="3.140625" style="122" customWidth="1"/>
    <col min="14312" max="14312" width="17.140625" style="122" customWidth="1"/>
    <col min="14313" max="14313" width="3.140625" style="122" customWidth="1"/>
    <col min="14314" max="14314" width="17.140625" style="122" customWidth="1"/>
    <col min="14315" max="14315" width="3.140625" style="122" customWidth="1"/>
    <col min="14316" max="14316" width="17.140625" style="122" customWidth="1"/>
    <col min="14317" max="14317" width="11.140625" style="122" bestFit="1" customWidth="1"/>
    <col min="14318" max="14318" width="12.42578125" style="122" customWidth="1"/>
    <col min="14319" max="14319" width="11.140625" style="122" customWidth="1"/>
    <col min="14320" max="14562" width="8.7109375" style="122"/>
    <col min="14563" max="14563" width="47.7109375" style="122" customWidth="1"/>
    <col min="14564" max="14564" width="8.7109375" style="122"/>
    <col min="14565" max="14565" width="3.140625" style="122" customWidth="1"/>
    <col min="14566" max="14566" width="17.140625" style="122" customWidth="1"/>
    <col min="14567" max="14567" width="3.140625" style="122" customWidth="1"/>
    <col min="14568" max="14568" width="17.140625" style="122" customWidth="1"/>
    <col min="14569" max="14569" width="3.140625" style="122" customWidth="1"/>
    <col min="14570" max="14570" width="17.140625" style="122" customWidth="1"/>
    <col min="14571" max="14571" width="3.140625" style="122" customWidth="1"/>
    <col min="14572" max="14572" width="17.140625" style="122" customWidth="1"/>
    <col min="14573" max="14573" width="11.140625" style="122" bestFit="1" customWidth="1"/>
    <col min="14574" max="14574" width="12.42578125" style="122" customWidth="1"/>
    <col min="14575" max="14575" width="11.140625" style="122" customWidth="1"/>
    <col min="14576" max="14818" width="8.7109375" style="122"/>
    <col min="14819" max="14819" width="47.7109375" style="122" customWidth="1"/>
    <col min="14820" max="14820" width="8.7109375" style="122"/>
    <col min="14821" max="14821" width="3.140625" style="122" customWidth="1"/>
    <col min="14822" max="14822" width="17.140625" style="122" customWidth="1"/>
    <col min="14823" max="14823" width="3.140625" style="122" customWidth="1"/>
    <col min="14824" max="14824" width="17.140625" style="122" customWidth="1"/>
    <col min="14825" max="14825" width="3.140625" style="122" customWidth="1"/>
    <col min="14826" max="14826" width="17.140625" style="122" customWidth="1"/>
    <col min="14827" max="14827" width="3.140625" style="122" customWidth="1"/>
    <col min="14828" max="14828" width="17.140625" style="122" customWidth="1"/>
    <col min="14829" max="14829" width="11.140625" style="122" bestFit="1" customWidth="1"/>
    <col min="14830" max="14830" width="12.42578125" style="122" customWidth="1"/>
    <col min="14831" max="14831" width="11.140625" style="122" customWidth="1"/>
    <col min="14832" max="15074" width="8.7109375" style="122"/>
    <col min="15075" max="15075" width="47.7109375" style="122" customWidth="1"/>
    <col min="15076" max="15076" width="8.7109375" style="122"/>
    <col min="15077" max="15077" width="3.140625" style="122" customWidth="1"/>
    <col min="15078" max="15078" width="17.140625" style="122" customWidth="1"/>
    <col min="15079" max="15079" width="3.140625" style="122" customWidth="1"/>
    <col min="15080" max="15080" width="17.140625" style="122" customWidth="1"/>
    <col min="15081" max="15081" width="3.140625" style="122" customWidth="1"/>
    <col min="15082" max="15082" width="17.140625" style="122" customWidth="1"/>
    <col min="15083" max="15083" width="3.140625" style="122" customWidth="1"/>
    <col min="15084" max="15084" width="17.140625" style="122" customWidth="1"/>
    <col min="15085" max="15085" width="11.140625" style="122" bestFit="1" customWidth="1"/>
    <col min="15086" max="15086" width="12.42578125" style="122" customWidth="1"/>
    <col min="15087" max="15087" width="11.140625" style="122" customWidth="1"/>
    <col min="15088" max="15330" width="8.7109375" style="122"/>
    <col min="15331" max="15331" width="47.7109375" style="122" customWidth="1"/>
    <col min="15332" max="15332" width="8.7109375" style="122"/>
    <col min="15333" max="15333" width="3.140625" style="122" customWidth="1"/>
    <col min="15334" max="15334" width="17.140625" style="122" customWidth="1"/>
    <col min="15335" max="15335" width="3.140625" style="122" customWidth="1"/>
    <col min="15336" max="15336" width="17.140625" style="122" customWidth="1"/>
    <col min="15337" max="15337" width="3.140625" style="122" customWidth="1"/>
    <col min="15338" max="15338" width="17.140625" style="122" customWidth="1"/>
    <col min="15339" max="15339" width="3.140625" style="122" customWidth="1"/>
    <col min="15340" max="15340" width="17.140625" style="122" customWidth="1"/>
    <col min="15341" max="15341" width="11.140625" style="122" bestFit="1" customWidth="1"/>
    <col min="15342" max="15342" width="12.42578125" style="122" customWidth="1"/>
    <col min="15343" max="15343" width="11.140625" style="122" customWidth="1"/>
    <col min="15344" max="15586" width="8.7109375" style="122"/>
    <col min="15587" max="15587" width="47.7109375" style="122" customWidth="1"/>
    <col min="15588" max="15588" width="8.7109375" style="122"/>
    <col min="15589" max="15589" width="3.140625" style="122" customWidth="1"/>
    <col min="15590" max="15590" width="17.140625" style="122" customWidth="1"/>
    <col min="15591" max="15591" width="3.140625" style="122" customWidth="1"/>
    <col min="15592" max="15592" width="17.140625" style="122" customWidth="1"/>
    <col min="15593" max="15593" width="3.140625" style="122" customWidth="1"/>
    <col min="15594" max="15594" width="17.140625" style="122" customWidth="1"/>
    <col min="15595" max="15595" width="3.140625" style="122" customWidth="1"/>
    <col min="15596" max="15596" width="17.140625" style="122" customWidth="1"/>
    <col min="15597" max="15597" width="11.140625" style="122" bestFit="1" customWidth="1"/>
    <col min="15598" max="15598" width="12.42578125" style="122" customWidth="1"/>
    <col min="15599" max="15599" width="11.140625" style="122" customWidth="1"/>
    <col min="15600" max="15842" width="8.7109375" style="122"/>
    <col min="15843" max="15843" width="47.7109375" style="122" customWidth="1"/>
    <col min="15844" max="15844" width="8.7109375" style="122"/>
    <col min="15845" max="15845" width="3.140625" style="122" customWidth="1"/>
    <col min="15846" max="15846" width="17.140625" style="122" customWidth="1"/>
    <col min="15847" max="15847" width="3.140625" style="122" customWidth="1"/>
    <col min="15848" max="15848" width="17.140625" style="122" customWidth="1"/>
    <col min="15849" max="15849" width="3.140625" style="122" customWidth="1"/>
    <col min="15850" max="15850" width="17.140625" style="122" customWidth="1"/>
    <col min="15851" max="15851" width="3.140625" style="122" customWidth="1"/>
    <col min="15852" max="15852" width="17.140625" style="122" customWidth="1"/>
    <col min="15853" max="15853" width="11.140625" style="122" bestFit="1" customWidth="1"/>
    <col min="15854" max="15854" width="12.42578125" style="122" customWidth="1"/>
    <col min="15855" max="15855" width="11.140625" style="122" customWidth="1"/>
    <col min="15856" max="16098" width="8.7109375" style="122"/>
    <col min="16099" max="16099" width="47.7109375" style="122" customWidth="1"/>
    <col min="16100" max="16100" width="8.7109375" style="122"/>
    <col min="16101" max="16101" width="3.140625" style="122" customWidth="1"/>
    <col min="16102" max="16102" width="17.140625" style="122" customWidth="1"/>
    <col min="16103" max="16103" width="3.140625" style="122" customWidth="1"/>
    <col min="16104" max="16104" width="17.140625" style="122" customWidth="1"/>
    <col min="16105" max="16105" width="3.140625" style="122" customWidth="1"/>
    <col min="16106" max="16106" width="17.140625" style="122" customWidth="1"/>
    <col min="16107" max="16107" width="3.140625" style="122" customWidth="1"/>
    <col min="16108" max="16108" width="17.140625" style="122" customWidth="1"/>
    <col min="16109" max="16109" width="11.140625" style="122" bestFit="1" customWidth="1"/>
    <col min="16110" max="16110" width="12.42578125" style="122" customWidth="1"/>
    <col min="16111" max="16111" width="11.140625" style="122" customWidth="1"/>
    <col min="16112" max="16352" width="8.7109375" style="122"/>
    <col min="16353" max="16384" width="9.140625" style="122" customWidth="1"/>
  </cols>
  <sheetData>
    <row r="1" spans="2:15">
      <c r="J1" s="218"/>
      <c r="K1" s="218"/>
      <c r="L1" s="218"/>
    </row>
    <row r="2" spans="2:15">
      <c r="B2" s="210" t="s">
        <v>0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2:15">
      <c r="B3" s="219" t="s">
        <v>101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</row>
    <row r="4" spans="2:15">
      <c r="B4" s="210" t="s">
        <v>252</v>
      </c>
      <c r="C4" s="210"/>
      <c r="D4" s="210"/>
      <c r="E4" s="210"/>
      <c r="F4" s="210"/>
      <c r="G4" s="210"/>
      <c r="H4" s="210"/>
      <c r="I4" s="210"/>
      <c r="J4" s="210"/>
      <c r="K4" s="210"/>
      <c r="L4" s="210"/>
    </row>
    <row r="5" spans="2:15">
      <c r="B5" s="123"/>
      <c r="C5" s="123"/>
      <c r="F5" s="217" t="s">
        <v>250</v>
      </c>
      <c r="G5" s="217"/>
      <c r="H5" s="217"/>
      <c r="I5" s="217"/>
      <c r="J5" s="217"/>
      <c r="K5" s="217"/>
      <c r="L5" s="217"/>
    </row>
    <row r="6" spans="2:15">
      <c r="B6" s="123"/>
      <c r="C6" s="123"/>
      <c r="F6" s="216" t="s">
        <v>2</v>
      </c>
      <c r="G6" s="216"/>
      <c r="H6" s="216"/>
      <c r="J6" s="217" t="s">
        <v>3</v>
      </c>
      <c r="K6" s="217"/>
      <c r="L6" s="217"/>
    </row>
    <row r="7" spans="2:15">
      <c r="B7" s="123"/>
      <c r="C7" s="123"/>
      <c r="F7" s="188" t="s">
        <v>268</v>
      </c>
      <c r="G7" s="188"/>
      <c r="H7" s="188"/>
      <c r="I7" s="188"/>
      <c r="J7" s="188"/>
      <c r="K7" s="188"/>
      <c r="L7" s="188"/>
    </row>
    <row r="8" spans="2:15">
      <c r="D8" s="124" t="s">
        <v>4</v>
      </c>
      <c r="E8" s="125"/>
      <c r="F8" s="126" t="s">
        <v>266</v>
      </c>
      <c r="G8" s="127"/>
      <c r="H8" s="126" t="s">
        <v>267</v>
      </c>
      <c r="I8" s="128"/>
      <c r="J8" s="126" t="s">
        <v>266</v>
      </c>
      <c r="K8" s="127"/>
      <c r="L8" s="126" t="s">
        <v>267</v>
      </c>
    </row>
    <row r="9" spans="2:15">
      <c r="B9" s="129" t="s">
        <v>102</v>
      </c>
      <c r="C9" s="129"/>
    </row>
    <row r="10" spans="2:15">
      <c r="B10" s="130" t="s">
        <v>304</v>
      </c>
      <c r="C10" s="130"/>
      <c r="D10" s="130"/>
      <c r="E10" s="131"/>
      <c r="F10" s="132">
        <f>PL!F43</f>
        <v>204642859.88872543</v>
      </c>
      <c r="G10" s="132"/>
      <c r="H10" s="132">
        <f>PL!H43</f>
        <v>67636659.209999993</v>
      </c>
      <c r="I10" s="132"/>
      <c r="J10" s="132">
        <f>PL!J43</f>
        <v>141170667.46999994</v>
      </c>
      <c r="K10" s="132"/>
      <c r="L10" s="132">
        <f>PL!L43</f>
        <v>-2032370.5400000513</v>
      </c>
    </row>
    <row r="11" spans="2:15">
      <c r="B11" s="134" t="s">
        <v>187</v>
      </c>
      <c r="C11" s="134"/>
      <c r="D11" s="130"/>
      <c r="E11" s="135"/>
      <c r="F11" s="132"/>
      <c r="G11" s="132"/>
      <c r="H11" s="132"/>
      <c r="I11" s="136"/>
      <c r="J11" s="132"/>
      <c r="K11" s="137"/>
      <c r="L11" s="133"/>
    </row>
    <row r="12" spans="2:15">
      <c r="B12" s="130"/>
      <c r="C12" s="130" t="s">
        <v>103</v>
      </c>
      <c r="D12" s="178" t="s">
        <v>333</v>
      </c>
      <c r="E12" s="135"/>
      <c r="F12" s="138">
        <v>78979053.769999996</v>
      </c>
      <c r="G12" s="138"/>
      <c r="H12" s="138">
        <v>35224893.960000001</v>
      </c>
      <c r="I12" s="136"/>
      <c r="J12" s="138">
        <v>7702066.2499999981</v>
      </c>
      <c r="K12" s="138"/>
      <c r="L12" s="138">
        <v>16551503.959999999</v>
      </c>
    </row>
    <row r="13" spans="2:15">
      <c r="B13" s="130"/>
      <c r="C13" s="130" t="s">
        <v>104</v>
      </c>
      <c r="D13" s="178">
        <v>23</v>
      </c>
      <c r="E13" s="135"/>
      <c r="F13" s="138">
        <v>18856510.18</v>
      </c>
      <c r="G13" s="138"/>
      <c r="H13" s="138">
        <v>2713965.85</v>
      </c>
      <c r="I13" s="136"/>
      <c r="J13" s="138">
        <v>15451452.079999998</v>
      </c>
      <c r="K13" s="138"/>
      <c r="L13" s="138">
        <v>5293416.99</v>
      </c>
      <c r="M13" s="183"/>
      <c r="O13" s="174"/>
    </row>
    <row r="14" spans="2:15">
      <c r="B14" s="130"/>
      <c r="C14" s="130" t="s">
        <v>305</v>
      </c>
      <c r="D14" s="178">
        <v>5.0999999999999996</v>
      </c>
      <c r="E14" s="135"/>
      <c r="F14" s="138">
        <v>5456397.7199999997</v>
      </c>
      <c r="G14" s="138"/>
      <c r="H14" s="138">
        <v>0</v>
      </c>
      <c r="I14" s="136"/>
      <c r="J14" s="138">
        <v>0</v>
      </c>
      <c r="K14" s="138"/>
      <c r="L14" s="138">
        <v>0</v>
      </c>
    </row>
    <row r="15" spans="2:15">
      <c r="B15" s="130"/>
      <c r="C15" s="130" t="s">
        <v>306</v>
      </c>
      <c r="D15" s="178">
        <v>15</v>
      </c>
      <c r="E15" s="135"/>
      <c r="F15" s="138">
        <v>10000000</v>
      </c>
      <c r="G15" s="138"/>
      <c r="H15" s="138">
        <v>0</v>
      </c>
      <c r="I15" s="136"/>
      <c r="J15" s="138">
        <v>10000000</v>
      </c>
      <c r="K15" s="138"/>
      <c r="L15" s="138">
        <v>0</v>
      </c>
    </row>
    <row r="16" spans="2:15">
      <c r="B16" s="130"/>
      <c r="C16" s="130" t="s">
        <v>225</v>
      </c>
      <c r="D16" s="178" t="s">
        <v>334</v>
      </c>
      <c r="E16" s="135"/>
      <c r="F16" s="138">
        <v>2689156.2199999997</v>
      </c>
      <c r="G16" s="138"/>
      <c r="H16" s="132">
        <v>0</v>
      </c>
      <c r="I16" s="136"/>
      <c r="J16" s="138">
        <v>2689156.2199999997</v>
      </c>
      <c r="K16" s="138"/>
      <c r="L16" s="132">
        <v>0</v>
      </c>
    </row>
    <row r="17" spans="2:12">
      <c r="B17" s="130"/>
      <c r="C17" s="130" t="s">
        <v>105</v>
      </c>
      <c r="D17" s="178"/>
      <c r="E17" s="135"/>
      <c r="F17" s="138">
        <v>-1284900.8500000001</v>
      </c>
      <c r="G17" s="138"/>
      <c r="H17" s="138">
        <v>-5937533.5</v>
      </c>
      <c r="I17" s="136"/>
      <c r="J17" s="138">
        <v>-1284900.8500000001</v>
      </c>
      <c r="K17" s="138"/>
      <c r="L17" s="138">
        <v>-731223.5</v>
      </c>
    </row>
    <row r="18" spans="2:12">
      <c r="B18" s="130"/>
      <c r="C18" s="139" t="s">
        <v>86</v>
      </c>
      <c r="D18" s="178"/>
      <c r="E18" s="135"/>
      <c r="F18" s="138">
        <v>0</v>
      </c>
      <c r="G18" s="138"/>
      <c r="H18" s="138">
        <v>5336764.55</v>
      </c>
      <c r="I18" s="136"/>
      <c r="J18" s="138">
        <v>0</v>
      </c>
      <c r="K18" s="138"/>
      <c r="L18" s="138">
        <v>993092.95</v>
      </c>
    </row>
    <row r="19" spans="2:12">
      <c r="B19" s="130"/>
      <c r="C19" s="139" t="s">
        <v>307</v>
      </c>
      <c r="D19" s="178"/>
      <c r="E19" s="135"/>
      <c r="F19" s="138">
        <v>0</v>
      </c>
      <c r="G19" s="138"/>
      <c r="H19" s="138">
        <v>68561.320000000007</v>
      </c>
      <c r="I19" s="136"/>
      <c r="J19" s="138">
        <v>0</v>
      </c>
      <c r="K19" s="138"/>
      <c r="L19" s="138">
        <v>68561.320000000007</v>
      </c>
    </row>
    <row r="20" spans="2:12">
      <c r="B20" s="130"/>
      <c r="C20" s="139" t="s">
        <v>246</v>
      </c>
      <c r="D20" s="178"/>
      <c r="E20" s="135"/>
      <c r="F20" s="132">
        <v>4679700.22</v>
      </c>
      <c r="G20" s="132"/>
      <c r="H20" s="132">
        <v>0</v>
      </c>
      <c r="I20" s="132"/>
      <c r="J20" s="132">
        <v>4679700.16</v>
      </c>
      <c r="K20" s="132"/>
      <c r="L20" s="132">
        <v>0</v>
      </c>
    </row>
    <row r="21" spans="2:12">
      <c r="B21" s="130"/>
      <c r="C21" s="139" t="s">
        <v>245</v>
      </c>
      <c r="D21" s="178"/>
      <c r="E21" s="135"/>
      <c r="F21" s="132">
        <f>6253213.85+1.75</f>
        <v>6253215.5999999996</v>
      </c>
      <c r="G21" s="132"/>
      <c r="H21" s="132">
        <v>0</v>
      </c>
      <c r="I21" s="132"/>
      <c r="J21" s="132">
        <v>6253213.8499999996</v>
      </c>
      <c r="K21" s="132"/>
      <c r="L21" s="132">
        <v>0</v>
      </c>
    </row>
    <row r="22" spans="2:12">
      <c r="B22" s="130"/>
      <c r="C22" s="139" t="s">
        <v>106</v>
      </c>
      <c r="D22" s="178">
        <v>33</v>
      </c>
      <c r="E22" s="135"/>
      <c r="F22" s="132">
        <v>845309.89</v>
      </c>
      <c r="G22" s="132"/>
      <c r="H22" s="132">
        <v>514863.66</v>
      </c>
      <c r="I22" s="132"/>
      <c r="J22" s="132">
        <v>275212.06999999995</v>
      </c>
      <c r="K22" s="132"/>
      <c r="L22" s="132">
        <v>223332.56</v>
      </c>
    </row>
    <row r="23" spans="2:12">
      <c r="B23" s="130"/>
      <c r="C23" s="139" t="s">
        <v>107</v>
      </c>
      <c r="D23" s="178"/>
      <c r="E23" s="135"/>
      <c r="F23" s="132">
        <v>1278776.5</v>
      </c>
      <c r="G23" s="132"/>
      <c r="H23" s="132">
        <v>-11285204.239999998</v>
      </c>
      <c r="I23" s="132"/>
      <c r="J23" s="132">
        <v>4272.2</v>
      </c>
      <c r="K23" s="132"/>
      <c r="L23" s="132">
        <v>-8085518.9199999999</v>
      </c>
    </row>
    <row r="24" spans="2:12">
      <c r="B24" s="130"/>
      <c r="C24" s="139" t="s">
        <v>277</v>
      </c>
      <c r="D24" s="178"/>
      <c r="E24" s="140"/>
      <c r="F24" s="138">
        <v>0</v>
      </c>
      <c r="G24" s="138"/>
      <c r="H24" s="138">
        <v>-11462.09</v>
      </c>
      <c r="I24" s="133"/>
      <c r="J24" s="138">
        <v>0</v>
      </c>
      <c r="K24" s="138"/>
      <c r="L24" s="138">
        <v>0</v>
      </c>
    </row>
    <row r="25" spans="2:12">
      <c r="B25" s="130"/>
      <c r="C25" s="139" t="s">
        <v>151</v>
      </c>
      <c r="D25" s="178"/>
      <c r="E25" s="140"/>
      <c r="F25" s="138">
        <v>-1915786.23</v>
      </c>
      <c r="G25" s="138"/>
      <c r="H25" s="138">
        <v>-12582776.789999999</v>
      </c>
      <c r="I25" s="133"/>
      <c r="J25" s="138">
        <v>-1869157.88</v>
      </c>
      <c r="K25" s="133"/>
      <c r="L25" s="138">
        <v>-7891499.6900000004</v>
      </c>
    </row>
    <row r="26" spans="2:12">
      <c r="B26" s="130"/>
      <c r="C26" s="139" t="s">
        <v>338</v>
      </c>
      <c r="D26" s="178"/>
      <c r="E26" s="140"/>
      <c r="F26" s="132">
        <v>0</v>
      </c>
      <c r="G26" s="132"/>
      <c r="H26" s="132">
        <v>0</v>
      </c>
      <c r="I26" s="132"/>
      <c r="J26" s="132">
        <v>17685.509999999998</v>
      </c>
      <c r="K26" s="133"/>
      <c r="L26" s="132"/>
    </row>
    <row r="27" spans="2:12">
      <c r="B27" s="130"/>
      <c r="C27" s="139" t="s">
        <v>308</v>
      </c>
      <c r="D27" s="178"/>
      <c r="E27" s="140"/>
      <c r="F27" s="132">
        <v>-36685062.5</v>
      </c>
      <c r="G27" s="132"/>
      <c r="H27" s="132">
        <v>0</v>
      </c>
      <c r="I27" s="132"/>
      <c r="J27" s="132">
        <v>-36685062.5</v>
      </c>
      <c r="K27" s="133"/>
      <c r="L27" s="132">
        <v>0</v>
      </c>
    </row>
    <row r="28" spans="2:12" hidden="1">
      <c r="B28" s="130"/>
      <c r="C28" s="139" t="s">
        <v>108</v>
      </c>
      <c r="D28" s="178"/>
      <c r="E28" s="140"/>
      <c r="F28" s="138">
        <v>0</v>
      </c>
      <c r="G28" s="138"/>
      <c r="H28" s="138">
        <v>0</v>
      </c>
      <c r="I28" s="133"/>
      <c r="J28" s="138">
        <v>0</v>
      </c>
      <c r="K28" s="133"/>
      <c r="L28" s="133"/>
    </row>
    <row r="29" spans="2:12">
      <c r="B29" s="130"/>
      <c r="C29" s="139" t="s">
        <v>278</v>
      </c>
      <c r="D29" s="178"/>
      <c r="E29" s="140"/>
      <c r="F29" s="132">
        <v>0</v>
      </c>
      <c r="G29" s="138"/>
      <c r="H29" s="138">
        <v>-82257826.979999989</v>
      </c>
      <c r="I29" s="133"/>
      <c r="J29" s="138">
        <v>0</v>
      </c>
      <c r="K29" s="133"/>
      <c r="L29" s="133">
        <v>-22257826.98</v>
      </c>
    </row>
    <row r="30" spans="2:12">
      <c r="B30" s="130"/>
      <c r="C30" s="139" t="s">
        <v>279</v>
      </c>
      <c r="D30" s="178"/>
      <c r="E30" s="140"/>
      <c r="F30" s="132">
        <v>-111320146.07999986</v>
      </c>
      <c r="G30" s="138"/>
      <c r="H30" s="132">
        <v>0</v>
      </c>
      <c r="I30" s="133"/>
      <c r="J30" s="138">
        <v>-110715295</v>
      </c>
      <c r="K30" s="133"/>
      <c r="L30" s="132">
        <v>0</v>
      </c>
    </row>
    <row r="31" spans="2:12">
      <c r="B31" s="130"/>
      <c r="C31" s="139" t="s">
        <v>273</v>
      </c>
      <c r="D31" s="178"/>
      <c r="E31" s="140"/>
      <c r="F31" s="132">
        <v>7403630.71</v>
      </c>
      <c r="G31" s="138"/>
      <c r="H31" s="138">
        <v>0</v>
      </c>
      <c r="I31" s="133"/>
      <c r="J31" s="138">
        <v>0</v>
      </c>
      <c r="K31" s="133"/>
      <c r="L31" s="141"/>
    </row>
    <row r="32" spans="2:12">
      <c r="B32" s="130"/>
      <c r="C32" s="139" t="s">
        <v>309</v>
      </c>
      <c r="D32" s="178"/>
      <c r="E32" s="140"/>
      <c r="F32" s="132">
        <v>0</v>
      </c>
      <c r="G32" s="138"/>
      <c r="H32" s="138">
        <v>90300</v>
      </c>
      <c r="I32" s="133"/>
      <c r="J32" s="138">
        <v>0</v>
      </c>
      <c r="K32" s="133"/>
      <c r="L32" s="141">
        <v>90300</v>
      </c>
    </row>
    <row r="33" spans="2:13">
      <c r="B33" s="130"/>
      <c r="C33" s="139" t="s">
        <v>188</v>
      </c>
      <c r="D33" s="178">
        <v>5.2</v>
      </c>
      <c r="E33" s="139"/>
      <c r="F33" s="132">
        <v>-2621</v>
      </c>
      <c r="G33" s="138"/>
      <c r="H33" s="132">
        <v>0</v>
      </c>
      <c r="I33" s="132"/>
      <c r="J33" s="132">
        <v>0</v>
      </c>
      <c r="K33" s="132"/>
      <c r="L33" s="132">
        <v>0</v>
      </c>
    </row>
    <row r="34" spans="2:13">
      <c r="B34" s="130"/>
      <c r="C34" s="139" t="s">
        <v>109</v>
      </c>
      <c r="D34" s="178">
        <v>18.100000000000001</v>
      </c>
      <c r="E34" s="139"/>
      <c r="F34" s="132">
        <v>-45830137.159999996</v>
      </c>
      <c r="G34" s="138"/>
      <c r="H34" s="132">
        <v>-19107705.010000005</v>
      </c>
      <c r="I34" s="142"/>
      <c r="J34" s="132">
        <v>0</v>
      </c>
      <c r="K34" s="133"/>
      <c r="L34" s="132">
        <v>0</v>
      </c>
    </row>
    <row r="35" spans="2:13">
      <c r="B35" s="130"/>
      <c r="C35" s="139" t="s">
        <v>152</v>
      </c>
      <c r="D35" s="178"/>
      <c r="E35" s="139"/>
      <c r="F35" s="132">
        <v>0</v>
      </c>
      <c r="G35" s="138"/>
      <c r="H35" s="138">
        <v>0</v>
      </c>
      <c r="I35" s="138"/>
      <c r="J35" s="132">
        <v>-4116528</v>
      </c>
      <c r="K35" s="138"/>
      <c r="L35" s="132">
        <v>-972504</v>
      </c>
    </row>
    <row r="36" spans="2:13">
      <c r="B36" s="130"/>
      <c r="C36" s="139" t="s">
        <v>110</v>
      </c>
      <c r="D36" s="178"/>
      <c r="E36" s="139"/>
      <c r="F36" s="132">
        <v>-58650216.769999981</v>
      </c>
      <c r="G36" s="138"/>
      <c r="H36" s="132">
        <v>-2873419.2600000016</v>
      </c>
      <c r="I36" s="138"/>
      <c r="J36" s="138">
        <v>-68354108.719999999</v>
      </c>
      <c r="K36" s="138"/>
      <c r="L36" s="138">
        <v>-19907236.989999998</v>
      </c>
    </row>
    <row r="37" spans="2:13">
      <c r="B37" s="130"/>
      <c r="C37" s="139" t="s">
        <v>111</v>
      </c>
      <c r="D37" s="178"/>
      <c r="E37" s="140"/>
      <c r="F37" s="138">
        <v>62355377.759999998</v>
      </c>
      <c r="G37" s="138"/>
      <c r="H37" s="138">
        <v>5695437.8199999984</v>
      </c>
      <c r="I37" s="133"/>
      <c r="J37" s="138">
        <v>22014919.780000001</v>
      </c>
      <c r="K37" s="133"/>
      <c r="L37" s="138">
        <v>3482269.0900000003</v>
      </c>
      <c r="M37" s="143"/>
    </row>
    <row r="38" spans="2:13">
      <c r="B38" s="130"/>
      <c r="C38" s="139" t="s">
        <v>112</v>
      </c>
      <c r="D38" s="178"/>
      <c r="E38" s="139"/>
      <c r="F38" s="176">
        <v>10302412.800000001</v>
      </c>
      <c r="G38" s="133"/>
      <c r="H38" s="177">
        <v>485989.69000000006</v>
      </c>
      <c r="I38" s="132"/>
      <c r="J38" s="176">
        <v>0</v>
      </c>
      <c r="K38" s="144"/>
      <c r="L38" s="177">
        <v>0</v>
      </c>
    </row>
    <row r="39" spans="2:13">
      <c r="B39" s="134" t="s">
        <v>113</v>
      </c>
      <c r="C39" s="134"/>
      <c r="D39" s="179"/>
      <c r="E39" s="135"/>
      <c r="F39" s="132"/>
      <c r="G39" s="132"/>
      <c r="H39" s="132"/>
      <c r="I39" s="136"/>
      <c r="J39" s="132"/>
      <c r="K39" s="137"/>
      <c r="L39" s="133"/>
    </row>
    <row r="40" spans="2:13">
      <c r="B40" s="130"/>
      <c r="C40" s="134" t="s">
        <v>114</v>
      </c>
      <c r="D40" s="178"/>
      <c r="E40" s="135"/>
      <c r="F40" s="132">
        <f>SUM(F10:F38)</f>
        <v>158053530.66872567</v>
      </c>
      <c r="G40" s="132"/>
      <c r="H40" s="132">
        <f>SUM(H10:H38)</f>
        <v>-16288491.810000021</v>
      </c>
      <c r="I40" s="136"/>
      <c r="J40" s="132">
        <f>SUM(J10:J38)</f>
        <v>-12766707.360000074</v>
      </c>
      <c r="K40" s="137"/>
      <c r="L40" s="132">
        <f>SUM(L10:L38)</f>
        <v>-35175703.750000045</v>
      </c>
    </row>
    <row r="41" spans="2:13">
      <c r="B41" s="134" t="s">
        <v>115</v>
      </c>
      <c r="C41" s="134"/>
      <c r="D41" s="178"/>
      <c r="E41" s="135"/>
      <c r="F41" s="132"/>
      <c r="G41" s="132"/>
      <c r="H41" s="132"/>
      <c r="I41" s="136"/>
      <c r="J41" s="132"/>
      <c r="K41" s="137"/>
      <c r="L41" s="133"/>
    </row>
    <row r="42" spans="2:13">
      <c r="B42" s="130"/>
      <c r="C42" s="130" t="s">
        <v>116</v>
      </c>
      <c r="D42" s="178"/>
      <c r="E42" s="130"/>
      <c r="F42" s="138">
        <v>-65612845.869999997</v>
      </c>
      <c r="G42" s="132"/>
      <c r="H42" s="138">
        <f>20582536.64+1.06</f>
        <v>20582537.699999999</v>
      </c>
      <c r="I42" s="145"/>
      <c r="J42" s="138">
        <v>-61115566.659999967</v>
      </c>
      <c r="K42" s="138"/>
      <c r="L42" s="138">
        <f>8959202.92+0.16</f>
        <v>8959203.0800000001</v>
      </c>
    </row>
    <row r="43" spans="2:13" hidden="1">
      <c r="B43" s="130"/>
      <c r="C43" s="130" t="s">
        <v>226</v>
      </c>
      <c r="D43" s="178"/>
      <c r="E43" s="130"/>
      <c r="F43" s="138">
        <v>0</v>
      </c>
      <c r="G43" s="132"/>
      <c r="H43" s="132">
        <v>0</v>
      </c>
      <c r="I43" s="145"/>
      <c r="J43" s="132">
        <v>0</v>
      </c>
      <c r="K43" s="132"/>
      <c r="L43" s="132">
        <v>0</v>
      </c>
    </row>
    <row r="44" spans="2:13">
      <c r="B44" s="130"/>
      <c r="C44" s="130" t="s">
        <v>280</v>
      </c>
      <c r="D44" s="178"/>
      <c r="E44" s="146"/>
      <c r="F44" s="133">
        <v>-291385551.57999998</v>
      </c>
      <c r="G44" s="133"/>
      <c r="H44" s="141">
        <v>0</v>
      </c>
      <c r="I44" s="141"/>
      <c r="J44" s="141">
        <v>0</v>
      </c>
      <c r="K44" s="141"/>
      <c r="L44" s="141">
        <v>0</v>
      </c>
    </row>
    <row r="45" spans="2:13">
      <c r="B45" s="130"/>
      <c r="C45" s="130" t="s">
        <v>178</v>
      </c>
      <c r="D45" s="178"/>
      <c r="E45" s="146"/>
      <c r="F45" s="133">
        <v>9039522.9199999999</v>
      </c>
      <c r="G45" s="133"/>
      <c r="H45" s="141">
        <v>0</v>
      </c>
      <c r="I45" s="141"/>
      <c r="J45" s="141">
        <v>0</v>
      </c>
      <c r="K45" s="141"/>
      <c r="L45" s="141">
        <v>0</v>
      </c>
    </row>
    <row r="46" spans="2:13">
      <c r="B46" s="130"/>
      <c r="C46" s="130" t="s">
        <v>179</v>
      </c>
      <c r="D46" s="178"/>
      <c r="E46" s="146"/>
      <c r="F46" s="133">
        <v>1822675</v>
      </c>
      <c r="G46" s="133"/>
      <c r="H46" s="141">
        <v>0</v>
      </c>
      <c r="I46" s="141"/>
      <c r="J46" s="141">
        <v>0</v>
      </c>
      <c r="K46" s="141"/>
      <c r="L46" s="141">
        <v>0</v>
      </c>
    </row>
    <row r="47" spans="2:13">
      <c r="B47" s="130"/>
      <c r="C47" s="130" t="s">
        <v>182</v>
      </c>
      <c r="D47" s="178"/>
      <c r="E47" s="130"/>
      <c r="F47" s="138">
        <v>1456742.7300000004</v>
      </c>
      <c r="G47" s="132"/>
      <c r="H47" s="138">
        <v>0</v>
      </c>
      <c r="I47" s="145"/>
      <c r="J47" s="132">
        <v>0</v>
      </c>
      <c r="K47" s="138"/>
      <c r="L47" s="138">
        <v>0</v>
      </c>
    </row>
    <row r="48" spans="2:13">
      <c r="B48" s="130"/>
      <c r="C48" s="130" t="s">
        <v>117</v>
      </c>
      <c r="D48" s="178"/>
      <c r="E48" s="130"/>
      <c r="F48" s="138">
        <v>-1509057.43</v>
      </c>
      <c r="G48" s="132"/>
      <c r="H48" s="138">
        <v>-916085.08999999985</v>
      </c>
      <c r="I48" s="145"/>
      <c r="J48" s="138">
        <v>-5523862.879999999</v>
      </c>
      <c r="K48" s="138"/>
      <c r="L48" s="138">
        <v>871182.86</v>
      </c>
    </row>
    <row r="49" spans="2:12">
      <c r="B49" s="130"/>
      <c r="C49" s="130" t="s">
        <v>118</v>
      </c>
      <c r="D49" s="178"/>
      <c r="E49" s="130"/>
      <c r="F49" s="138">
        <v>-3121225.6299999966</v>
      </c>
      <c r="G49" s="132"/>
      <c r="H49" s="138">
        <v>-138302.48000000045</v>
      </c>
      <c r="I49" s="145"/>
      <c r="J49" s="138">
        <v>-2488821.6299999952</v>
      </c>
      <c r="K49" s="138"/>
      <c r="L49" s="138">
        <v>-537803.48000000045</v>
      </c>
    </row>
    <row r="50" spans="2:12">
      <c r="B50" s="130" t="s">
        <v>153</v>
      </c>
      <c r="C50" s="130"/>
      <c r="D50" s="130"/>
      <c r="E50" s="130"/>
      <c r="F50" s="138"/>
      <c r="G50" s="132"/>
      <c r="H50" s="132"/>
      <c r="I50" s="145"/>
      <c r="J50" s="138"/>
      <c r="K50" s="138"/>
      <c r="L50" s="138"/>
    </row>
    <row r="51" spans="2:12">
      <c r="B51" s="130"/>
      <c r="C51" s="130"/>
      <c r="D51" s="130"/>
      <c r="E51" s="130"/>
      <c r="F51" s="138"/>
      <c r="G51" s="132"/>
      <c r="H51" s="132"/>
      <c r="I51" s="145"/>
      <c r="J51" s="138"/>
      <c r="K51" s="138"/>
      <c r="L51" s="138"/>
    </row>
    <row r="52" spans="2:12">
      <c r="B52" s="211" t="s">
        <v>291</v>
      </c>
      <c r="C52" s="212"/>
      <c r="D52" s="212"/>
      <c r="E52" s="212"/>
      <c r="F52" s="212"/>
      <c r="G52" s="212"/>
      <c r="H52" s="212"/>
      <c r="I52" s="212"/>
      <c r="J52" s="212"/>
      <c r="K52" s="212"/>
      <c r="L52" s="212"/>
    </row>
    <row r="53" spans="2:12">
      <c r="B53" s="156"/>
      <c r="C53" s="157"/>
      <c r="D53" s="157"/>
      <c r="E53" s="157"/>
      <c r="F53" s="157"/>
      <c r="G53" s="157"/>
      <c r="H53" s="157"/>
      <c r="I53" s="157"/>
      <c r="J53" s="157"/>
      <c r="K53" s="157"/>
      <c r="L53" s="157"/>
    </row>
    <row r="54" spans="2:12">
      <c r="B54" s="212" t="s">
        <v>0</v>
      </c>
      <c r="C54" s="212"/>
      <c r="D54" s="212"/>
      <c r="E54" s="212"/>
      <c r="F54" s="212"/>
      <c r="G54" s="212"/>
      <c r="H54" s="212"/>
      <c r="I54" s="212"/>
      <c r="J54" s="212"/>
      <c r="K54" s="212"/>
      <c r="L54" s="212"/>
    </row>
    <row r="55" spans="2:12">
      <c r="B55" s="213" t="s">
        <v>321</v>
      </c>
      <c r="C55" s="213"/>
      <c r="D55" s="213"/>
      <c r="E55" s="213"/>
      <c r="F55" s="213"/>
      <c r="G55" s="213"/>
      <c r="H55" s="213"/>
      <c r="I55" s="213"/>
      <c r="J55" s="213"/>
      <c r="K55" s="213"/>
      <c r="L55" s="213"/>
    </row>
    <row r="56" spans="2:12">
      <c r="B56" s="212" t="s">
        <v>252</v>
      </c>
      <c r="C56" s="212"/>
      <c r="D56" s="212"/>
      <c r="E56" s="212"/>
      <c r="F56" s="212"/>
      <c r="G56" s="212"/>
      <c r="H56" s="212"/>
      <c r="I56" s="212"/>
      <c r="J56" s="212"/>
      <c r="K56" s="212"/>
      <c r="L56" s="212"/>
    </row>
    <row r="57" spans="2:12"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</row>
    <row r="58" spans="2:12">
      <c r="B58" s="153"/>
      <c r="C58" s="153"/>
      <c r="D58" s="130"/>
      <c r="E58" s="130"/>
      <c r="F58" s="214" t="s">
        <v>250</v>
      </c>
      <c r="G58" s="214"/>
      <c r="H58" s="214"/>
      <c r="I58" s="214"/>
      <c r="J58" s="214"/>
      <c r="K58" s="214"/>
      <c r="L58" s="214"/>
    </row>
    <row r="59" spans="2:12">
      <c r="B59" s="153"/>
      <c r="C59" s="153"/>
      <c r="D59" s="130"/>
      <c r="E59" s="130"/>
      <c r="F59" s="215" t="s">
        <v>2</v>
      </c>
      <c r="G59" s="215"/>
      <c r="H59" s="215"/>
      <c r="I59" s="130"/>
      <c r="J59" s="215" t="s">
        <v>3</v>
      </c>
      <c r="K59" s="215"/>
      <c r="L59" s="215"/>
    </row>
    <row r="60" spans="2:12">
      <c r="B60" s="123"/>
      <c r="C60" s="123"/>
      <c r="F60" s="188" t="s">
        <v>268</v>
      </c>
      <c r="G60" s="188"/>
      <c r="H60" s="188"/>
      <c r="I60" s="188"/>
      <c r="J60" s="188"/>
      <c r="K60" s="188"/>
      <c r="L60" s="188"/>
    </row>
    <row r="61" spans="2:12">
      <c r="B61" s="153"/>
      <c r="C61" s="153"/>
      <c r="D61" s="158" t="s">
        <v>4</v>
      </c>
      <c r="E61" s="130"/>
      <c r="F61" s="126" t="s">
        <v>266</v>
      </c>
      <c r="G61" s="127"/>
      <c r="H61" s="126" t="s">
        <v>267</v>
      </c>
      <c r="I61" s="128"/>
      <c r="J61" s="126" t="s">
        <v>266</v>
      </c>
      <c r="K61" s="127"/>
      <c r="L61" s="126" t="s">
        <v>267</v>
      </c>
    </row>
    <row r="62" spans="2:12">
      <c r="B62" s="130"/>
      <c r="C62" s="130" t="s">
        <v>119</v>
      </c>
      <c r="D62" s="130"/>
      <c r="E62" s="130"/>
      <c r="F62" s="138">
        <v>66365241.539999999</v>
      </c>
      <c r="G62" s="132"/>
      <c r="H62" s="138">
        <v>4820193.3100000024</v>
      </c>
      <c r="I62" s="145"/>
      <c r="J62" s="138">
        <v>-54592424.950000003</v>
      </c>
      <c r="K62" s="138"/>
      <c r="L62" s="138">
        <v>3647702.3599999994</v>
      </c>
    </row>
    <row r="63" spans="2:12">
      <c r="B63" s="130"/>
      <c r="C63" s="130" t="s">
        <v>322</v>
      </c>
      <c r="D63" s="130"/>
      <c r="E63" s="130"/>
    </row>
    <row r="64" spans="2:12">
      <c r="B64" s="130"/>
      <c r="C64" s="130" t="s">
        <v>326</v>
      </c>
      <c r="D64" s="130"/>
      <c r="E64" s="130"/>
      <c r="F64" s="138">
        <v>65000000</v>
      </c>
      <c r="G64" s="132"/>
      <c r="H64" s="138">
        <v>0</v>
      </c>
      <c r="I64" s="145"/>
      <c r="J64" s="138">
        <v>0</v>
      </c>
      <c r="K64" s="138"/>
      <c r="L64" s="138">
        <v>0</v>
      </c>
    </row>
    <row r="65" spans="2:12">
      <c r="B65" s="130"/>
      <c r="C65" s="130" t="s">
        <v>120</v>
      </c>
      <c r="D65" s="130"/>
      <c r="E65" s="130"/>
      <c r="F65" s="132">
        <v>2391826.34</v>
      </c>
      <c r="G65" s="138"/>
      <c r="H65" s="138">
        <v>-133700.35999999999</v>
      </c>
      <c r="I65" s="145"/>
      <c r="J65" s="132">
        <v>-134813.16000000003</v>
      </c>
      <c r="K65" s="138"/>
      <c r="L65" s="138">
        <v>-725702.38000000012</v>
      </c>
    </row>
    <row r="66" spans="2:12" hidden="1">
      <c r="B66" s="130"/>
      <c r="C66" s="130" t="s">
        <v>37</v>
      </c>
      <c r="D66" s="130"/>
      <c r="E66" s="130"/>
      <c r="F66" s="132">
        <v>0</v>
      </c>
      <c r="G66" s="138"/>
      <c r="H66" s="132">
        <v>0</v>
      </c>
      <c r="I66" s="145"/>
      <c r="J66" s="132">
        <v>0</v>
      </c>
      <c r="K66" s="138"/>
      <c r="L66" s="132">
        <v>0</v>
      </c>
    </row>
    <row r="67" spans="2:12">
      <c r="B67" s="130"/>
      <c r="C67" s="147" t="s">
        <v>121</v>
      </c>
      <c r="D67" s="130"/>
      <c r="E67" s="130"/>
      <c r="F67" s="177">
        <v>1779356.6499999994</v>
      </c>
      <c r="G67" s="138"/>
      <c r="H67" s="177">
        <v>38700</v>
      </c>
      <c r="I67" s="145"/>
      <c r="J67" s="177">
        <v>-543916.38000000035</v>
      </c>
      <c r="K67" s="138"/>
      <c r="L67" s="138">
        <v>290601</v>
      </c>
    </row>
    <row r="68" spans="2:12">
      <c r="B68" s="148" t="s">
        <v>122</v>
      </c>
      <c r="C68" s="130"/>
      <c r="D68" s="130"/>
      <c r="E68" s="149"/>
      <c r="F68" s="150">
        <f>SUM(F40:F67)</f>
        <v>-55719784.661274351</v>
      </c>
      <c r="G68" s="150"/>
      <c r="H68" s="155">
        <f>SUM(H40:H67)</f>
        <v>7964851.26999998</v>
      </c>
      <c r="I68" s="132"/>
      <c r="J68" s="150">
        <f>SUM(J40:J67)</f>
        <v>-137166113.02000001</v>
      </c>
      <c r="K68" s="144"/>
      <c r="L68" s="151">
        <f>SUM(L40:L67)</f>
        <v>-22670520.310000047</v>
      </c>
    </row>
    <row r="69" spans="2:12">
      <c r="B69" s="130"/>
      <c r="C69" s="152" t="s">
        <v>189</v>
      </c>
      <c r="D69" s="130"/>
      <c r="E69" s="149"/>
      <c r="F69" s="138">
        <v>13456299.52</v>
      </c>
      <c r="G69" s="138"/>
      <c r="H69" s="132">
        <v>0</v>
      </c>
      <c r="I69" s="132"/>
      <c r="J69" s="138">
        <v>13456299.52</v>
      </c>
      <c r="K69" s="144"/>
      <c r="L69" s="132">
        <v>0</v>
      </c>
    </row>
    <row r="70" spans="2:12" hidden="1">
      <c r="B70" s="130"/>
      <c r="C70" s="152" t="s">
        <v>123</v>
      </c>
      <c r="D70" s="130"/>
      <c r="E70" s="149"/>
      <c r="F70" s="138">
        <v>0</v>
      </c>
      <c r="G70" s="138"/>
      <c r="H70" s="141">
        <v>0</v>
      </c>
      <c r="I70" s="132"/>
      <c r="J70" s="138">
        <v>0</v>
      </c>
      <c r="K70" s="144"/>
      <c r="L70" s="141">
        <v>0</v>
      </c>
    </row>
    <row r="71" spans="2:12">
      <c r="B71" s="130"/>
      <c r="C71" s="130" t="s">
        <v>112</v>
      </c>
      <c r="D71" s="130"/>
      <c r="E71" s="149"/>
      <c r="F71" s="133">
        <v>-4642092.2399999993</v>
      </c>
      <c r="G71" s="133"/>
      <c r="H71" s="141">
        <v>-471662.54000000027</v>
      </c>
      <c r="I71" s="132"/>
      <c r="J71" s="133">
        <v>0</v>
      </c>
      <c r="K71" s="144"/>
      <c r="L71" s="141">
        <v>0</v>
      </c>
    </row>
    <row r="72" spans="2:12">
      <c r="B72" s="153" t="s">
        <v>124</v>
      </c>
      <c r="C72" s="130"/>
      <c r="D72" s="130"/>
      <c r="E72" s="149"/>
      <c r="F72" s="154">
        <f>SUM(F68:F71)</f>
        <v>-46905577.38127435</v>
      </c>
      <c r="G72" s="155"/>
      <c r="H72" s="154">
        <f>SUM(H68:H71)</f>
        <v>7493188.72999998</v>
      </c>
      <c r="I72" s="132"/>
      <c r="J72" s="154">
        <f>SUM(J68:J71)</f>
        <v>-123709813.50000001</v>
      </c>
      <c r="K72" s="144"/>
      <c r="L72" s="154">
        <f>SUM(L68:L71)</f>
        <v>-22670520.310000047</v>
      </c>
    </row>
    <row r="73" spans="2:12">
      <c r="B73" s="153"/>
      <c r="C73" s="130"/>
      <c r="D73" s="130"/>
      <c r="E73" s="149"/>
      <c r="F73" s="155"/>
      <c r="G73" s="155"/>
      <c r="H73" s="155"/>
      <c r="I73" s="132"/>
      <c r="J73" s="155"/>
      <c r="K73" s="144"/>
      <c r="L73" s="155"/>
    </row>
    <row r="74" spans="2:12">
      <c r="B74" s="153" t="s">
        <v>125</v>
      </c>
      <c r="C74" s="153"/>
      <c r="D74" s="146"/>
      <c r="E74" s="159"/>
      <c r="F74" s="159"/>
      <c r="G74" s="159"/>
      <c r="H74" s="159"/>
      <c r="I74" s="159"/>
      <c r="J74" s="159"/>
      <c r="K74" s="159"/>
      <c r="L74" s="159"/>
    </row>
    <row r="75" spans="2:12">
      <c r="B75" s="130"/>
      <c r="C75" s="130" t="s">
        <v>126</v>
      </c>
      <c r="D75" s="146"/>
      <c r="E75" s="146"/>
      <c r="F75" s="135">
        <v>40547778.769999973</v>
      </c>
      <c r="G75" s="140"/>
      <c r="H75" s="135">
        <v>991019.71</v>
      </c>
      <c r="I75" s="146"/>
      <c r="J75" s="146">
        <v>37786841.439999998</v>
      </c>
      <c r="K75" s="146"/>
      <c r="L75" s="140">
        <v>18024837.439999998</v>
      </c>
    </row>
    <row r="76" spans="2:12">
      <c r="B76" s="130"/>
      <c r="C76" s="130" t="s">
        <v>190</v>
      </c>
      <c r="D76" s="146"/>
      <c r="E76" s="146"/>
      <c r="F76" s="146">
        <v>-634002810.4000001</v>
      </c>
      <c r="G76" s="140"/>
      <c r="H76" s="146">
        <v>0</v>
      </c>
      <c r="I76" s="146"/>
      <c r="J76" s="146">
        <v>-634002810.4000001</v>
      </c>
      <c r="K76" s="146"/>
      <c r="L76" s="146">
        <v>0</v>
      </c>
    </row>
    <row r="77" spans="2:12" ht="21" customHeight="1">
      <c r="B77" s="130"/>
      <c r="C77" s="130" t="s">
        <v>271</v>
      </c>
      <c r="D77" s="146"/>
      <c r="E77" s="146"/>
      <c r="F77" s="146">
        <v>404907473.04000002</v>
      </c>
      <c r="G77" s="140"/>
      <c r="H77" s="146">
        <v>0</v>
      </c>
      <c r="I77" s="146"/>
      <c r="J77" s="146">
        <v>404907473.04000002</v>
      </c>
      <c r="K77" s="146"/>
      <c r="L77" s="146">
        <v>0</v>
      </c>
    </row>
    <row r="78" spans="2:12" ht="21" hidden="1" customHeight="1">
      <c r="B78" s="130"/>
      <c r="C78" s="130" t="s">
        <v>281</v>
      </c>
      <c r="D78" s="146"/>
      <c r="E78" s="146"/>
      <c r="F78" s="146">
        <v>0</v>
      </c>
      <c r="G78" s="140"/>
      <c r="H78" s="146">
        <v>0</v>
      </c>
      <c r="I78" s="146"/>
      <c r="J78" s="146">
        <v>0</v>
      </c>
      <c r="K78" s="146"/>
      <c r="L78" s="146">
        <v>0</v>
      </c>
    </row>
    <row r="79" spans="2:12">
      <c r="B79" s="130"/>
      <c r="C79" s="130" t="s">
        <v>282</v>
      </c>
      <c r="D79" s="146"/>
      <c r="E79" s="146"/>
      <c r="F79" s="146">
        <v>-3705000</v>
      </c>
      <c r="G79" s="140"/>
      <c r="H79" s="146">
        <v>0</v>
      </c>
      <c r="I79" s="146"/>
      <c r="J79" s="146">
        <v>-3705000</v>
      </c>
      <c r="K79" s="146"/>
      <c r="L79" s="146">
        <v>0</v>
      </c>
    </row>
    <row r="80" spans="2:12" ht="21" customHeight="1">
      <c r="B80" s="130"/>
      <c r="C80" s="130" t="s">
        <v>283</v>
      </c>
      <c r="D80" s="146"/>
      <c r="E80" s="146"/>
      <c r="F80" s="146">
        <v>0</v>
      </c>
      <c r="G80" s="140"/>
      <c r="H80" s="146">
        <v>2300000</v>
      </c>
      <c r="I80" s="146"/>
      <c r="J80" s="146">
        <v>0</v>
      </c>
      <c r="K80" s="146"/>
      <c r="L80" s="146">
        <v>2300000</v>
      </c>
    </row>
    <row r="81" spans="2:12" ht="21" customHeight="1">
      <c r="B81" s="130"/>
      <c r="C81" s="130" t="s">
        <v>127</v>
      </c>
      <c r="D81" s="146"/>
      <c r="E81" s="146"/>
      <c r="F81" s="146">
        <v>-42122203.749999985</v>
      </c>
      <c r="G81" s="140"/>
      <c r="H81" s="146">
        <v>71399.100000000006</v>
      </c>
      <c r="I81" s="146"/>
      <c r="J81" s="146">
        <v>0</v>
      </c>
      <c r="K81" s="146"/>
      <c r="L81" s="146">
        <v>205399.10000000021</v>
      </c>
    </row>
    <row r="82" spans="2:12" hidden="1">
      <c r="B82" s="130"/>
      <c r="C82" s="130" t="s">
        <v>191</v>
      </c>
      <c r="D82" s="146"/>
      <c r="E82" s="146"/>
      <c r="F82" s="146">
        <v>0</v>
      </c>
      <c r="G82" s="140"/>
      <c r="H82" s="146">
        <v>0</v>
      </c>
      <c r="I82" s="146"/>
      <c r="J82" s="146">
        <v>0</v>
      </c>
      <c r="K82" s="146"/>
      <c r="L82" s="146">
        <v>0</v>
      </c>
    </row>
    <row r="83" spans="2:12" ht="21" customHeight="1">
      <c r="B83" s="130"/>
      <c r="C83" s="130" t="s">
        <v>192</v>
      </c>
      <c r="D83" s="146"/>
      <c r="E83" s="146"/>
      <c r="F83" s="146">
        <v>0</v>
      </c>
      <c r="G83" s="140"/>
      <c r="H83" s="146">
        <v>0</v>
      </c>
      <c r="I83" s="146"/>
      <c r="J83" s="146">
        <v>0</v>
      </c>
      <c r="K83" s="146"/>
      <c r="L83" s="146">
        <v>-58300000</v>
      </c>
    </row>
    <row r="84" spans="2:12" ht="21" customHeight="1">
      <c r="B84" s="130"/>
      <c r="C84" s="139" t="s">
        <v>228</v>
      </c>
      <c r="D84" s="139"/>
      <c r="E84" s="139"/>
      <c r="F84" s="146">
        <v>-585812659</v>
      </c>
      <c r="G84" s="160"/>
      <c r="H84" s="146">
        <v>0</v>
      </c>
      <c r="I84" s="160"/>
      <c r="J84" s="146">
        <v>-585550000</v>
      </c>
      <c r="K84" s="160"/>
      <c r="L84" s="146">
        <v>0</v>
      </c>
    </row>
    <row r="85" spans="2:12" ht="22.35" customHeight="1">
      <c r="B85" s="130"/>
      <c r="C85" s="147" t="s">
        <v>229</v>
      </c>
      <c r="D85" s="146"/>
      <c r="E85" s="146"/>
      <c r="F85" s="146">
        <v>-21285005</v>
      </c>
      <c r="G85" s="140"/>
      <c r="H85" s="146">
        <v>0</v>
      </c>
      <c r="I85" s="146"/>
      <c r="J85" s="146">
        <v>-21285005</v>
      </c>
      <c r="K85" s="146"/>
      <c r="L85" s="146">
        <v>0</v>
      </c>
    </row>
    <row r="86" spans="2:12" ht="21" hidden="1" customHeight="1">
      <c r="B86" s="130"/>
      <c r="C86" s="147" t="s">
        <v>215</v>
      </c>
      <c r="D86" s="146"/>
      <c r="E86" s="146"/>
      <c r="F86" s="146">
        <v>0</v>
      </c>
      <c r="G86" s="140"/>
      <c r="H86" s="146">
        <v>0</v>
      </c>
      <c r="I86" s="146"/>
      <c r="J86" s="146">
        <v>0</v>
      </c>
      <c r="K86" s="146"/>
      <c r="L86" s="146">
        <v>0</v>
      </c>
    </row>
    <row r="87" spans="2:12" ht="21" hidden="1" customHeight="1">
      <c r="B87" s="130"/>
      <c r="C87" s="147" t="s">
        <v>284</v>
      </c>
      <c r="D87" s="146"/>
      <c r="E87" s="146"/>
      <c r="F87" s="146">
        <v>0</v>
      </c>
      <c r="G87" s="140"/>
      <c r="H87" s="146">
        <v>0</v>
      </c>
      <c r="I87" s="146"/>
      <c r="J87" s="146">
        <v>0</v>
      </c>
      <c r="K87" s="146"/>
      <c r="L87" s="146">
        <v>0</v>
      </c>
    </row>
    <row r="88" spans="2:12" ht="21" customHeight="1">
      <c r="B88" s="130"/>
      <c r="C88" s="130" t="s">
        <v>227</v>
      </c>
      <c r="D88" s="146"/>
      <c r="E88" s="146"/>
      <c r="F88" s="146">
        <v>79957826.989999995</v>
      </c>
      <c r="G88" s="140"/>
      <c r="H88" s="146">
        <v>0</v>
      </c>
      <c r="I88" s="146"/>
      <c r="J88" s="146">
        <v>79957826.989999995</v>
      </c>
      <c r="K88" s="146"/>
      <c r="L88" s="146">
        <v>0</v>
      </c>
    </row>
    <row r="89" spans="2:12" ht="21" hidden="1" customHeight="1">
      <c r="B89" s="130"/>
      <c r="C89" s="130" t="s">
        <v>22</v>
      </c>
      <c r="D89" s="146"/>
      <c r="E89" s="146"/>
      <c r="F89" s="146">
        <v>0</v>
      </c>
      <c r="G89" s="140"/>
      <c r="H89" s="146">
        <v>0</v>
      </c>
      <c r="I89" s="146"/>
      <c r="J89" s="146">
        <v>0</v>
      </c>
      <c r="K89" s="146"/>
      <c r="L89" s="146">
        <v>0</v>
      </c>
    </row>
    <row r="90" spans="2:12">
      <c r="B90" s="130"/>
      <c r="C90" s="130" t="s">
        <v>128</v>
      </c>
      <c r="D90" s="146"/>
      <c r="E90" s="146"/>
      <c r="F90" s="146">
        <v>0</v>
      </c>
      <c r="G90" s="140"/>
      <c r="H90" s="146">
        <v>0</v>
      </c>
      <c r="I90" s="146"/>
      <c r="J90" s="146">
        <v>-170803702.33999997</v>
      </c>
      <c r="K90" s="146"/>
      <c r="L90" s="146">
        <v>-336005749.31999999</v>
      </c>
    </row>
    <row r="91" spans="2:12">
      <c r="B91" s="130"/>
      <c r="C91" s="130" t="s">
        <v>173</v>
      </c>
      <c r="D91" s="146"/>
      <c r="E91" s="146"/>
      <c r="F91" s="146">
        <v>0</v>
      </c>
      <c r="G91" s="140"/>
      <c r="H91" s="146">
        <v>0</v>
      </c>
      <c r="I91" s="146"/>
      <c r="J91" s="146">
        <v>100422808.77</v>
      </c>
      <c r="K91" s="146"/>
      <c r="L91" s="146">
        <v>304820749.31999999</v>
      </c>
    </row>
    <row r="92" spans="2:12">
      <c r="B92" s="130"/>
      <c r="C92" s="130" t="s">
        <v>150</v>
      </c>
      <c r="D92" s="146"/>
      <c r="E92" s="146"/>
      <c r="F92" s="146">
        <v>-6999999.9999999963</v>
      </c>
      <c r="G92" s="140"/>
      <c r="H92" s="146">
        <v>-10451164.380000001</v>
      </c>
      <c r="I92" s="146"/>
      <c r="J92" s="146">
        <v>0</v>
      </c>
      <c r="K92" s="146"/>
      <c r="L92" s="146">
        <v>0</v>
      </c>
    </row>
    <row r="93" spans="2:12">
      <c r="B93" s="130"/>
      <c r="C93" s="130" t="s">
        <v>285</v>
      </c>
      <c r="D93" s="146"/>
      <c r="E93" s="146"/>
      <c r="F93" s="146">
        <v>2400000</v>
      </c>
      <c r="G93" s="140"/>
      <c r="H93" s="146">
        <v>4542397.33</v>
      </c>
      <c r="I93" s="146"/>
      <c r="J93" s="146">
        <v>0</v>
      </c>
      <c r="K93" s="146"/>
      <c r="L93" s="146">
        <v>0</v>
      </c>
    </row>
    <row r="94" spans="2:12" hidden="1">
      <c r="B94" s="130"/>
      <c r="C94" s="130" t="s">
        <v>174</v>
      </c>
      <c r="D94" s="146"/>
      <c r="E94" s="146"/>
      <c r="F94" s="146">
        <v>0</v>
      </c>
      <c r="G94" s="140"/>
      <c r="H94" s="146">
        <v>0</v>
      </c>
      <c r="I94" s="146"/>
      <c r="J94" s="146">
        <v>0</v>
      </c>
      <c r="K94" s="146"/>
      <c r="L94" s="146">
        <v>0</v>
      </c>
    </row>
    <row r="95" spans="2:12" ht="21" hidden="1" customHeight="1">
      <c r="B95" s="130"/>
      <c r="C95" s="130" t="s">
        <v>206</v>
      </c>
      <c r="D95" s="146"/>
      <c r="E95" s="146"/>
      <c r="F95" s="146">
        <v>0</v>
      </c>
      <c r="G95" s="140"/>
      <c r="H95" s="146">
        <v>0</v>
      </c>
      <c r="I95" s="146"/>
      <c r="J95" s="146">
        <v>0</v>
      </c>
      <c r="K95" s="146"/>
      <c r="L95" s="146">
        <v>0</v>
      </c>
    </row>
    <row r="96" spans="2:12" ht="21" hidden="1" customHeight="1">
      <c r="B96" s="130"/>
      <c r="C96" s="130" t="s">
        <v>286</v>
      </c>
      <c r="D96" s="146"/>
      <c r="E96" s="146"/>
      <c r="F96" s="146">
        <v>0</v>
      </c>
      <c r="G96" s="140"/>
      <c r="H96" s="146">
        <v>0</v>
      </c>
      <c r="I96" s="146"/>
      <c r="J96" s="146">
        <v>0</v>
      </c>
      <c r="K96" s="146"/>
      <c r="L96" s="146">
        <v>0</v>
      </c>
    </row>
    <row r="97" spans="2:12" hidden="1">
      <c r="B97" s="130"/>
      <c r="C97" s="130" t="s">
        <v>231</v>
      </c>
      <c r="D97" s="146"/>
      <c r="E97" s="146"/>
      <c r="F97" s="146">
        <v>0</v>
      </c>
      <c r="G97" s="140"/>
      <c r="H97" s="146">
        <v>0</v>
      </c>
      <c r="I97" s="146"/>
      <c r="J97" s="146">
        <v>0</v>
      </c>
      <c r="K97" s="146"/>
      <c r="L97" s="146">
        <v>0</v>
      </c>
    </row>
    <row r="98" spans="2:12" ht="21" customHeight="1">
      <c r="B98" s="130"/>
      <c r="C98" s="130" t="s">
        <v>287</v>
      </c>
      <c r="D98" s="146"/>
      <c r="E98" s="146"/>
      <c r="F98" s="146">
        <v>0</v>
      </c>
      <c r="G98" s="140"/>
      <c r="H98" s="146">
        <v>0</v>
      </c>
      <c r="I98" s="146"/>
      <c r="J98" s="146">
        <v>-175075841.93999994</v>
      </c>
      <c r="K98" s="146"/>
      <c r="L98" s="146">
        <v>0</v>
      </c>
    </row>
    <row r="99" spans="2:12">
      <c r="B99" s="130"/>
      <c r="C99" s="130" t="s">
        <v>288</v>
      </c>
      <c r="D99" s="146"/>
      <c r="E99" s="146"/>
      <c r="F99" s="140">
        <v>5000000</v>
      </c>
      <c r="G99" s="140"/>
      <c r="H99" s="146">
        <v>0</v>
      </c>
      <c r="I99" s="146"/>
      <c r="J99" s="146">
        <v>0</v>
      </c>
      <c r="K99" s="146"/>
      <c r="L99" s="146">
        <v>0</v>
      </c>
    </row>
    <row r="100" spans="2:12" hidden="1">
      <c r="B100" s="130"/>
      <c r="C100" s="130" t="s">
        <v>239</v>
      </c>
      <c r="D100" s="146"/>
      <c r="E100" s="146"/>
      <c r="F100" s="146">
        <v>0</v>
      </c>
      <c r="G100" s="140"/>
      <c r="H100" s="146">
        <v>0</v>
      </c>
      <c r="I100" s="146"/>
      <c r="J100" s="146">
        <v>0</v>
      </c>
      <c r="K100" s="146"/>
      <c r="L100" s="146">
        <v>0</v>
      </c>
    </row>
    <row r="101" spans="2:12" ht="21" hidden="1" customHeight="1">
      <c r="B101" s="130"/>
      <c r="C101" s="130" t="s">
        <v>232</v>
      </c>
      <c r="D101" s="146"/>
      <c r="E101" s="146"/>
      <c r="F101" s="146">
        <v>0</v>
      </c>
      <c r="G101" s="140"/>
      <c r="H101" s="146">
        <v>0</v>
      </c>
      <c r="I101" s="146"/>
      <c r="J101" s="146">
        <v>0</v>
      </c>
      <c r="K101" s="146"/>
      <c r="L101" s="146">
        <v>0</v>
      </c>
    </row>
    <row r="102" spans="2:12" ht="21" customHeight="1">
      <c r="B102" s="130"/>
      <c r="C102" s="130" t="s">
        <v>175</v>
      </c>
      <c r="D102" s="146"/>
      <c r="E102" s="146"/>
      <c r="F102" s="140">
        <v>-220133857.46000001</v>
      </c>
      <c r="G102" s="140"/>
      <c r="H102" s="140">
        <v>-22000000</v>
      </c>
      <c r="I102" s="146"/>
      <c r="J102" s="146">
        <v>-220133857.46000001</v>
      </c>
      <c r="K102" s="146"/>
      <c r="L102" s="140">
        <v>-22000000</v>
      </c>
    </row>
    <row r="103" spans="2:12">
      <c r="B103" s="130"/>
      <c r="C103" s="130" t="s">
        <v>129</v>
      </c>
      <c r="D103" s="146"/>
      <c r="E103" s="146"/>
      <c r="F103" s="161">
        <v>0</v>
      </c>
      <c r="G103" s="161"/>
      <c r="H103" s="140">
        <v>-741250000</v>
      </c>
      <c r="I103" s="161"/>
      <c r="J103" s="146">
        <v>0</v>
      </c>
      <c r="K103" s="162"/>
      <c r="L103" s="140">
        <v>-741250000</v>
      </c>
    </row>
    <row r="104" spans="2:12" hidden="1">
      <c r="B104" s="130"/>
      <c r="C104" s="130" t="s">
        <v>240</v>
      </c>
      <c r="D104" s="146"/>
      <c r="E104" s="146"/>
      <c r="F104" s="161"/>
      <c r="G104" s="161"/>
      <c r="H104" s="140"/>
      <c r="I104" s="161"/>
      <c r="J104" s="146"/>
      <c r="K104" s="162"/>
      <c r="L104" s="140"/>
    </row>
    <row r="105" spans="2:12">
      <c r="B105" s="130"/>
      <c r="C105" s="130" t="s">
        <v>130</v>
      </c>
      <c r="D105" s="146"/>
      <c r="E105" s="146"/>
      <c r="F105" s="161">
        <v>-8229016.0999999996</v>
      </c>
      <c r="G105" s="161"/>
      <c r="H105" s="140">
        <v>-157763165.13</v>
      </c>
      <c r="I105" s="161"/>
      <c r="J105" s="146">
        <v>-377157.77</v>
      </c>
      <c r="K105" s="162"/>
      <c r="L105" s="140">
        <v>-55829801.049999997</v>
      </c>
    </row>
    <row r="106" spans="2:12">
      <c r="B106" s="130"/>
      <c r="C106" s="130" t="s">
        <v>159</v>
      </c>
      <c r="D106" s="146"/>
      <c r="E106" s="146"/>
      <c r="F106" s="161">
        <v>0</v>
      </c>
      <c r="G106" s="161"/>
      <c r="H106" s="140">
        <v>-957935.6</v>
      </c>
      <c r="I106" s="161"/>
      <c r="J106" s="146">
        <v>0</v>
      </c>
      <c r="K106" s="162"/>
      <c r="L106" s="140">
        <v>-957935.6</v>
      </c>
    </row>
    <row r="107" spans="2:12" hidden="1">
      <c r="B107" s="130"/>
      <c r="C107" s="130" t="s">
        <v>160</v>
      </c>
      <c r="D107" s="146"/>
      <c r="E107" s="146"/>
      <c r="F107" s="161">
        <v>0</v>
      </c>
      <c r="G107" s="161"/>
      <c r="H107" s="140">
        <v>0</v>
      </c>
      <c r="I107" s="161"/>
      <c r="J107" s="146">
        <v>0</v>
      </c>
      <c r="K107" s="162"/>
      <c r="L107" s="140">
        <v>0</v>
      </c>
    </row>
    <row r="108" spans="2:12">
      <c r="B108" s="130"/>
      <c r="C108" s="130" t="s">
        <v>289</v>
      </c>
      <c r="D108" s="146"/>
      <c r="E108" s="146"/>
      <c r="F108" s="161">
        <v>8189147.6300000008</v>
      </c>
      <c r="G108" s="161"/>
      <c r="H108" s="140">
        <v>41626795.75</v>
      </c>
      <c r="I108" s="161"/>
      <c r="J108" s="146">
        <v>1889158.88</v>
      </c>
      <c r="K108" s="162"/>
      <c r="L108" s="140">
        <v>19897930.43</v>
      </c>
    </row>
    <row r="109" spans="2:12" hidden="1">
      <c r="B109" s="130"/>
      <c r="C109" s="130" t="s">
        <v>193</v>
      </c>
      <c r="D109" s="146"/>
      <c r="E109" s="146"/>
      <c r="F109" s="140">
        <v>0</v>
      </c>
      <c r="G109" s="161"/>
      <c r="H109" s="140">
        <v>0</v>
      </c>
      <c r="I109" s="161"/>
      <c r="J109" s="140">
        <v>0</v>
      </c>
      <c r="K109" s="162"/>
      <c r="L109" s="140">
        <v>0</v>
      </c>
    </row>
    <row r="110" spans="2:12">
      <c r="B110" s="130"/>
      <c r="C110" s="130" t="s">
        <v>131</v>
      </c>
      <c r="D110" s="146"/>
      <c r="E110" s="146"/>
      <c r="F110" s="161">
        <v>0</v>
      </c>
      <c r="G110" s="161"/>
      <c r="H110" s="140">
        <v>-15549389.649999997</v>
      </c>
      <c r="I110" s="161"/>
      <c r="J110" s="146">
        <v>0</v>
      </c>
      <c r="K110" s="162"/>
      <c r="L110" s="140">
        <v>-19800.009999999998</v>
      </c>
    </row>
    <row r="111" spans="2:12">
      <c r="B111" s="130"/>
      <c r="C111" s="130" t="s">
        <v>324</v>
      </c>
      <c r="D111" s="146"/>
      <c r="E111" s="146"/>
    </row>
    <row r="112" spans="2:12">
      <c r="B112" s="130"/>
      <c r="C112" s="130" t="s">
        <v>327</v>
      </c>
      <c r="D112" s="146"/>
      <c r="E112" s="146"/>
      <c r="F112" s="161">
        <v>131743239.00999999</v>
      </c>
      <c r="G112" s="161"/>
      <c r="H112" s="140">
        <v>0</v>
      </c>
      <c r="I112" s="161"/>
      <c r="J112" s="140">
        <v>0</v>
      </c>
      <c r="K112" s="162"/>
      <c r="L112" s="140">
        <v>0</v>
      </c>
    </row>
    <row r="113" spans="2:12" ht="21" customHeight="1">
      <c r="B113" s="130"/>
      <c r="C113" s="130" t="s">
        <v>310</v>
      </c>
      <c r="D113" s="146"/>
      <c r="E113" s="146"/>
      <c r="F113" s="140">
        <v>-9543373</v>
      </c>
      <c r="G113" s="140"/>
      <c r="H113" s="140">
        <v>0</v>
      </c>
      <c r="I113" s="146"/>
      <c r="J113" s="146">
        <v>0</v>
      </c>
      <c r="K113" s="146"/>
      <c r="L113" s="146">
        <v>0</v>
      </c>
    </row>
    <row r="114" spans="2:12">
      <c r="B114" s="130"/>
      <c r="C114" s="130" t="s">
        <v>152</v>
      </c>
      <c r="D114" s="178">
        <v>18.100000000000001</v>
      </c>
      <c r="E114" s="146"/>
      <c r="F114" s="163">
        <v>4116528</v>
      </c>
      <c r="G114" s="140"/>
      <c r="H114" s="140">
        <v>972504</v>
      </c>
      <c r="I114" s="146"/>
      <c r="J114" s="146">
        <v>4116528</v>
      </c>
      <c r="K114" s="146"/>
      <c r="L114" s="140">
        <v>972504</v>
      </c>
    </row>
    <row r="115" spans="2:12">
      <c r="B115" s="153" t="s">
        <v>132</v>
      </c>
      <c r="C115" s="130"/>
      <c r="D115" s="146"/>
      <c r="E115" s="146"/>
      <c r="F115" s="164">
        <f>SUM(F75:F114)</f>
        <v>-854971931.27000022</v>
      </c>
      <c r="G115" s="165"/>
      <c r="H115" s="164">
        <f>SUM(H75:H114)</f>
        <v>-897467538.87</v>
      </c>
      <c r="I115" s="146"/>
      <c r="J115" s="164">
        <f>SUM(J75:J114)</f>
        <v>-1181852737.7899997</v>
      </c>
      <c r="K115" s="165"/>
      <c r="L115" s="164">
        <f>SUM(L75:L114)</f>
        <v>-868141865.69000006</v>
      </c>
    </row>
    <row r="116" spans="2:12">
      <c r="B116" s="153"/>
      <c r="C116" s="130"/>
      <c r="D116" s="146"/>
      <c r="E116" s="146"/>
      <c r="F116" s="165"/>
      <c r="G116" s="165"/>
      <c r="H116" s="165"/>
      <c r="I116" s="146"/>
      <c r="J116" s="165"/>
      <c r="K116" s="165"/>
      <c r="L116" s="165"/>
    </row>
    <row r="117" spans="2:12">
      <c r="B117" s="211" t="s">
        <v>323</v>
      </c>
      <c r="C117" s="212"/>
      <c r="D117" s="212"/>
      <c r="E117" s="212"/>
      <c r="F117" s="212"/>
      <c r="G117" s="212"/>
      <c r="H117" s="212"/>
      <c r="I117" s="212"/>
      <c r="J117" s="212"/>
      <c r="K117" s="212"/>
      <c r="L117" s="212"/>
    </row>
    <row r="118" spans="2:12">
      <c r="B118" s="130"/>
      <c r="C118" s="153"/>
      <c r="D118" s="130"/>
      <c r="E118" s="130"/>
      <c r="F118" s="130"/>
      <c r="G118" s="130"/>
      <c r="H118" s="130"/>
      <c r="I118" s="130"/>
      <c r="J118" s="220"/>
      <c r="K118" s="220"/>
      <c r="L118" s="220"/>
    </row>
    <row r="119" spans="2:12">
      <c r="B119" s="212" t="s">
        <v>0</v>
      </c>
      <c r="C119" s="212"/>
      <c r="D119" s="212"/>
      <c r="E119" s="212"/>
      <c r="F119" s="212"/>
      <c r="G119" s="212"/>
      <c r="H119" s="212"/>
      <c r="I119" s="212"/>
      <c r="J119" s="212"/>
      <c r="K119" s="212"/>
      <c r="L119" s="212"/>
    </row>
    <row r="120" spans="2:12">
      <c r="B120" s="213" t="s">
        <v>321</v>
      </c>
      <c r="C120" s="213"/>
      <c r="D120" s="213"/>
      <c r="E120" s="213"/>
      <c r="F120" s="213"/>
      <c r="G120" s="213"/>
      <c r="H120" s="213"/>
      <c r="I120" s="213"/>
      <c r="J120" s="213"/>
      <c r="K120" s="213"/>
      <c r="L120" s="213"/>
    </row>
    <row r="121" spans="2:12">
      <c r="B121" s="212" t="s">
        <v>252</v>
      </c>
      <c r="C121" s="212"/>
      <c r="D121" s="212"/>
      <c r="E121" s="212"/>
      <c r="F121" s="212"/>
      <c r="G121" s="212"/>
      <c r="H121" s="212"/>
      <c r="I121" s="212"/>
      <c r="J121" s="212"/>
      <c r="K121" s="212"/>
      <c r="L121" s="212"/>
    </row>
    <row r="122" spans="2:12">
      <c r="B122" s="157"/>
      <c r="C122" s="157"/>
      <c r="D122" s="157"/>
      <c r="E122" s="157"/>
      <c r="F122" s="157"/>
      <c r="G122" s="157"/>
      <c r="H122" s="157"/>
      <c r="I122" s="157"/>
      <c r="J122" s="157"/>
      <c r="K122" s="157"/>
      <c r="L122" s="157"/>
    </row>
    <row r="123" spans="2:12">
      <c r="B123" s="153"/>
      <c r="C123" s="153"/>
      <c r="D123" s="130"/>
      <c r="E123" s="130"/>
      <c r="F123" s="214" t="s">
        <v>250</v>
      </c>
      <c r="G123" s="214"/>
      <c r="H123" s="214"/>
      <c r="I123" s="214"/>
      <c r="J123" s="214"/>
      <c r="K123" s="214"/>
      <c r="L123" s="214"/>
    </row>
    <row r="124" spans="2:12">
      <c r="B124" s="153"/>
      <c r="C124" s="153"/>
      <c r="D124" s="130"/>
      <c r="E124" s="130"/>
      <c r="F124" s="215" t="s">
        <v>2</v>
      </c>
      <c r="G124" s="215"/>
      <c r="H124" s="215"/>
      <c r="I124" s="130"/>
      <c r="J124" s="215" t="s">
        <v>3</v>
      </c>
      <c r="K124" s="215"/>
      <c r="L124" s="215"/>
    </row>
    <row r="125" spans="2:12">
      <c r="B125" s="153"/>
      <c r="C125" s="153"/>
      <c r="D125" s="130"/>
      <c r="E125" s="130"/>
      <c r="F125" s="188" t="s">
        <v>268</v>
      </c>
      <c r="G125" s="188"/>
      <c r="H125" s="188"/>
      <c r="I125" s="188"/>
      <c r="J125" s="188"/>
      <c r="K125" s="188"/>
      <c r="L125" s="188"/>
    </row>
    <row r="126" spans="2:12">
      <c r="B126" s="153"/>
      <c r="C126" s="153"/>
      <c r="D126" s="158" t="s">
        <v>4</v>
      </c>
      <c r="E126" s="130"/>
      <c r="F126" s="126" t="s">
        <v>266</v>
      </c>
      <c r="G126" s="127"/>
      <c r="H126" s="126" t="s">
        <v>267</v>
      </c>
      <c r="I126" s="128"/>
      <c r="J126" s="126" t="s">
        <v>266</v>
      </c>
      <c r="K126" s="127"/>
      <c r="L126" s="126" t="s">
        <v>267</v>
      </c>
    </row>
    <row r="127" spans="2:12">
      <c r="B127" s="157"/>
      <c r="C127" s="157"/>
      <c r="D127" s="180"/>
      <c r="E127" s="157"/>
      <c r="F127" s="157"/>
      <c r="G127" s="157"/>
      <c r="H127" s="157"/>
      <c r="I127" s="157"/>
      <c r="J127" s="157"/>
      <c r="K127" s="157"/>
      <c r="L127" s="157"/>
    </row>
    <row r="128" spans="2:12">
      <c r="B128" s="153" t="s">
        <v>133</v>
      </c>
      <c r="C128" s="153"/>
      <c r="D128" s="181"/>
      <c r="E128" s="130"/>
      <c r="F128" s="149"/>
      <c r="G128" s="149"/>
      <c r="H128" s="149"/>
      <c r="I128" s="130"/>
      <c r="J128" s="149"/>
      <c r="K128" s="130"/>
      <c r="L128" s="149"/>
    </row>
    <row r="129" spans="2:13">
      <c r="B129" s="153"/>
      <c r="C129" s="130" t="s">
        <v>311</v>
      </c>
      <c r="D129" s="181"/>
      <c r="E129" s="130"/>
      <c r="F129" s="149">
        <v>-243012116.90999997</v>
      </c>
      <c r="G129" s="149"/>
      <c r="H129" s="149">
        <v>0</v>
      </c>
      <c r="I129" s="130"/>
      <c r="J129" s="149">
        <v>0</v>
      </c>
      <c r="K129" s="130"/>
      <c r="L129" s="149">
        <v>0</v>
      </c>
    </row>
    <row r="130" spans="2:13">
      <c r="B130" s="130"/>
      <c r="C130" s="130" t="s">
        <v>134</v>
      </c>
      <c r="D130" s="181"/>
      <c r="E130" s="146"/>
      <c r="F130" s="146">
        <v>-55066980.859999999</v>
      </c>
      <c r="G130" s="146"/>
      <c r="H130" s="146">
        <v>-5695437.8199999984</v>
      </c>
      <c r="I130" s="146"/>
      <c r="J130" s="146">
        <v>-22014919.780000001</v>
      </c>
      <c r="K130" s="146"/>
      <c r="L130" s="146">
        <v>-3482269.0900000003</v>
      </c>
    </row>
    <row r="131" spans="2:13">
      <c r="B131" s="130"/>
      <c r="C131" s="130" t="s">
        <v>135</v>
      </c>
      <c r="D131" s="181">
        <v>27</v>
      </c>
      <c r="E131" s="130"/>
      <c r="F131" s="146">
        <v>-27721771.449999999</v>
      </c>
      <c r="G131" s="146"/>
      <c r="H131" s="146">
        <v>-42064001.729999997</v>
      </c>
      <c r="I131" s="146"/>
      <c r="J131" s="146">
        <v>-16537076.66</v>
      </c>
      <c r="K131" s="146"/>
      <c r="L131" s="146">
        <v>-14994017.050000001</v>
      </c>
      <c r="M131" s="143"/>
    </row>
    <row r="132" spans="2:13" ht="21.75" customHeight="1">
      <c r="B132" s="130"/>
      <c r="C132" s="130" t="s">
        <v>161</v>
      </c>
      <c r="D132" s="181"/>
      <c r="E132" s="146"/>
      <c r="F132" s="146">
        <v>0</v>
      </c>
      <c r="G132" s="146"/>
      <c r="H132" s="146">
        <v>14700000</v>
      </c>
      <c r="I132" s="146"/>
      <c r="J132" s="146">
        <v>0</v>
      </c>
      <c r="K132" s="146"/>
      <c r="L132" s="146">
        <v>0</v>
      </c>
    </row>
    <row r="133" spans="2:13" ht="21.75" customHeight="1">
      <c r="B133" s="130"/>
      <c r="C133" s="130" t="s">
        <v>136</v>
      </c>
      <c r="D133" s="181"/>
      <c r="E133" s="146"/>
      <c r="F133" s="146">
        <v>1208232607.6000004</v>
      </c>
      <c r="G133" s="146"/>
      <c r="H133" s="146">
        <v>909857937.5999999</v>
      </c>
      <c r="I133" s="146"/>
      <c r="J133" s="146">
        <v>1208232607.6000004</v>
      </c>
      <c r="K133" s="146"/>
      <c r="L133" s="146">
        <v>909857937.5999999</v>
      </c>
    </row>
    <row r="134" spans="2:13" ht="21.75" customHeight="1">
      <c r="B134" s="130"/>
      <c r="C134" s="130" t="s">
        <v>171</v>
      </c>
      <c r="D134" s="181"/>
      <c r="E134" s="146"/>
      <c r="F134" s="146">
        <v>100000000</v>
      </c>
      <c r="G134" s="146"/>
      <c r="H134" s="146">
        <v>0</v>
      </c>
      <c r="I134" s="146"/>
      <c r="J134" s="146">
        <v>100000000</v>
      </c>
      <c r="K134" s="146"/>
      <c r="L134" s="146">
        <v>0</v>
      </c>
    </row>
    <row r="135" spans="2:13" ht="21.75" customHeight="1">
      <c r="B135" s="130"/>
      <c r="C135" s="130" t="s">
        <v>312</v>
      </c>
      <c r="D135" s="181"/>
      <c r="E135" s="146"/>
      <c r="F135" s="146">
        <v>-50000000</v>
      </c>
      <c r="G135" s="146"/>
      <c r="H135" s="146">
        <v>0</v>
      </c>
      <c r="I135" s="146"/>
      <c r="J135" s="146">
        <v>-50000000</v>
      </c>
      <c r="K135" s="146"/>
      <c r="L135" s="146">
        <v>0</v>
      </c>
    </row>
    <row r="136" spans="2:13" ht="21.75" customHeight="1">
      <c r="B136" s="130"/>
      <c r="C136" s="130" t="s">
        <v>194</v>
      </c>
      <c r="D136" s="181"/>
      <c r="E136" s="146"/>
      <c r="F136" s="146">
        <v>-2057691.96</v>
      </c>
      <c r="G136" s="146"/>
      <c r="H136" s="146">
        <v>0</v>
      </c>
      <c r="I136" s="146"/>
      <c r="J136" s="146">
        <v>-2057691.96</v>
      </c>
      <c r="K136" s="146"/>
      <c r="L136" s="146">
        <v>0</v>
      </c>
    </row>
    <row r="137" spans="2:13" ht="21.75" customHeight="1">
      <c r="B137" s="130"/>
      <c r="C137" s="130" t="s">
        <v>195</v>
      </c>
      <c r="D137" s="181"/>
      <c r="E137" s="146"/>
      <c r="F137" s="146">
        <v>92100000</v>
      </c>
      <c r="G137" s="146"/>
      <c r="H137" s="146">
        <v>0</v>
      </c>
      <c r="I137" s="146"/>
      <c r="J137" s="146">
        <v>92100000</v>
      </c>
      <c r="K137" s="146"/>
      <c r="L137" s="146">
        <v>0</v>
      </c>
    </row>
    <row r="138" spans="2:13" ht="21.75" customHeight="1">
      <c r="B138" s="130"/>
      <c r="C138" s="130" t="s">
        <v>196</v>
      </c>
      <c r="D138" s="181"/>
      <c r="E138" s="146"/>
      <c r="F138" s="146">
        <v>-3085721.51</v>
      </c>
      <c r="G138" s="146"/>
      <c r="H138" s="146">
        <v>0</v>
      </c>
      <c r="I138" s="146"/>
      <c r="J138" s="146">
        <v>-3085721.51</v>
      </c>
      <c r="K138" s="146"/>
      <c r="L138" s="146">
        <v>0</v>
      </c>
    </row>
    <row r="139" spans="2:13" ht="20.85" hidden="1" customHeight="1">
      <c r="B139" s="130"/>
      <c r="C139" s="130" t="s">
        <v>197</v>
      </c>
      <c r="D139" s="181"/>
      <c r="E139" s="130"/>
      <c r="F139" s="146">
        <v>0</v>
      </c>
      <c r="G139" s="146"/>
      <c r="H139" s="146">
        <v>0</v>
      </c>
      <c r="I139" s="146"/>
      <c r="J139" s="146">
        <v>0</v>
      </c>
      <c r="K139" s="146"/>
      <c r="L139" s="146">
        <v>0</v>
      </c>
    </row>
    <row r="140" spans="2:13" ht="20.85" customHeight="1">
      <c r="B140" s="130"/>
      <c r="C140" s="130" t="s">
        <v>241</v>
      </c>
      <c r="D140" s="181"/>
      <c r="E140" s="130"/>
      <c r="F140" s="146">
        <v>-125922996.72999996</v>
      </c>
      <c r="G140" s="146"/>
      <c r="H140" s="146">
        <v>0</v>
      </c>
      <c r="I140" s="146"/>
      <c r="J140" s="146">
        <v>0</v>
      </c>
      <c r="K140" s="146"/>
      <c r="L140" s="146">
        <v>0</v>
      </c>
    </row>
    <row r="141" spans="2:13" ht="20.85" hidden="1" customHeight="1">
      <c r="B141" s="130"/>
      <c r="C141" s="130" t="s">
        <v>242</v>
      </c>
      <c r="D141" s="181"/>
      <c r="E141" s="130"/>
      <c r="F141" s="146">
        <v>0</v>
      </c>
      <c r="G141" s="146"/>
      <c r="H141" s="146">
        <v>0</v>
      </c>
      <c r="I141" s="146"/>
      <c r="J141" s="146">
        <v>0</v>
      </c>
      <c r="K141" s="146"/>
      <c r="L141" s="146">
        <v>0</v>
      </c>
    </row>
    <row r="142" spans="2:13" ht="20.85" hidden="1" customHeight="1">
      <c r="B142" s="130"/>
      <c r="C142" s="130" t="s">
        <v>243</v>
      </c>
      <c r="D142" s="181"/>
      <c r="E142" s="130"/>
      <c r="F142" s="146">
        <v>0</v>
      </c>
      <c r="G142" s="146"/>
      <c r="H142" s="146">
        <v>0</v>
      </c>
      <c r="I142" s="146"/>
      <c r="J142" s="146">
        <v>0</v>
      </c>
      <c r="K142" s="146"/>
      <c r="L142" s="146">
        <v>0</v>
      </c>
    </row>
    <row r="143" spans="2:13" ht="20.85" hidden="1" customHeight="1">
      <c r="B143" s="130"/>
      <c r="C143" s="130" t="s">
        <v>290</v>
      </c>
      <c r="D143" s="181"/>
      <c r="E143" s="130"/>
      <c r="F143" s="146">
        <v>0</v>
      </c>
      <c r="G143" s="146"/>
      <c r="H143" s="146">
        <v>0</v>
      </c>
      <c r="I143" s="146"/>
      <c r="J143" s="146">
        <v>0</v>
      </c>
      <c r="K143" s="146"/>
      <c r="L143" s="146">
        <v>0</v>
      </c>
    </row>
    <row r="144" spans="2:13" ht="21" hidden="1" customHeight="1">
      <c r="B144" s="130"/>
      <c r="C144" s="130" t="s">
        <v>244</v>
      </c>
      <c r="D144" s="181"/>
      <c r="E144" s="130"/>
      <c r="F144" s="146">
        <v>0</v>
      </c>
      <c r="G144" s="146"/>
      <c r="H144" s="146">
        <v>0</v>
      </c>
      <c r="I144" s="146"/>
      <c r="J144" s="146">
        <v>0</v>
      </c>
      <c r="K144" s="146"/>
      <c r="L144" s="146">
        <v>0</v>
      </c>
    </row>
    <row r="145" spans="2:12">
      <c r="B145" s="153" t="s">
        <v>137</v>
      </c>
      <c r="C145" s="153"/>
      <c r="D145" s="181"/>
      <c r="E145" s="130"/>
      <c r="F145" s="164">
        <f>SUM(F129:F144)</f>
        <v>893465328.18000031</v>
      </c>
      <c r="G145" s="165"/>
      <c r="H145" s="164">
        <f>SUM(H129:H144)</f>
        <v>876798498.04999995</v>
      </c>
      <c r="I145" s="130"/>
      <c r="J145" s="164">
        <f>SUM(J129:J144)</f>
        <v>1306637197.6900003</v>
      </c>
      <c r="K145" s="153"/>
      <c r="L145" s="164">
        <f>SUM(L129:L144)</f>
        <v>891381651.45999992</v>
      </c>
    </row>
    <row r="146" spans="2:12">
      <c r="B146" s="153"/>
      <c r="C146" s="153"/>
      <c r="D146" s="181"/>
      <c r="E146" s="130"/>
      <c r="F146" s="149"/>
      <c r="G146" s="149"/>
      <c r="H146" s="149"/>
      <c r="I146" s="130"/>
      <c r="J146" s="149"/>
      <c r="K146" s="130"/>
      <c r="L146" s="149"/>
    </row>
    <row r="147" spans="2:12">
      <c r="B147" s="153" t="s">
        <v>138</v>
      </c>
      <c r="C147" s="153"/>
      <c r="D147" s="181"/>
      <c r="E147" s="131"/>
      <c r="F147" s="165">
        <f>F72+F115+F145</f>
        <v>-8412180.4712742567</v>
      </c>
      <c r="G147" s="165"/>
      <c r="H147" s="165">
        <f>H72+H115+H145</f>
        <v>-13175852.090000033</v>
      </c>
      <c r="I147" s="131"/>
      <c r="J147" s="165">
        <f>J72+J115+J145</f>
        <v>1074646.4000005722</v>
      </c>
      <c r="K147" s="165"/>
      <c r="L147" s="165">
        <f>L72+L115+L145</f>
        <v>569265.45999979973</v>
      </c>
    </row>
    <row r="148" spans="2:12">
      <c r="B148" s="130" t="s">
        <v>313</v>
      </c>
      <c r="C148" s="130"/>
      <c r="D148" s="181"/>
      <c r="E148" s="130"/>
      <c r="F148" s="140">
        <v>6541486.9100000001</v>
      </c>
      <c r="G148" s="140"/>
      <c r="H148" s="140">
        <v>19705489.129999999</v>
      </c>
      <c r="I148" s="130"/>
      <c r="J148" s="140">
        <v>2155021.1</v>
      </c>
      <c r="K148" s="130"/>
      <c r="L148" s="131">
        <v>1573905.77</v>
      </c>
    </row>
    <row r="149" spans="2:12">
      <c r="B149" s="130" t="s">
        <v>314</v>
      </c>
      <c r="C149" s="153"/>
      <c r="D149" s="181"/>
      <c r="E149" s="131"/>
      <c r="F149" s="140">
        <v>16018356.399999997</v>
      </c>
      <c r="G149" s="165"/>
      <c r="H149" s="146">
        <v>0</v>
      </c>
      <c r="I149" s="146"/>
      <c r="J149" s="146">
        <v>0</v>
      </c>
      <c r="K149" s="146"/>
      <c r="L149" s="146">
        <v>0</v>
      </c>
    </row>
    <row r="150" spans="2:12">
      <c r="B150" s="130" t="s">
        <v>139</v>
      </c>
      <c r="C150" s="153"/>
      <c r="D150" s="181"/>
      <c r="E150" s="131"/>
      <c r="F150" s="140">
        <v>-4272.2</v>
      </c>
      <c r="G150" s="165"/>
      <c r="H150" s="146">
        <v>11849.87</v>
      </c>
      <c r="I150" s="146"/>
      <c r="J150" s="146">
        <v>-4272.2</v>
      </c>
      <c r="K150" s="146"/>
      <c r="L150" s="146">
        <v>11849.87</v>
      </c>
    </row>
    <row r="151" spans="2:12">
      <c r="B151" s="130" t="s">
        <v>315</v>
      </c>
      <c r="C151" s="130"/>
      <c r="D151" s="181"/>
      <c r="E151" s="130"/>
      <c r="F151" s="140">
        <v>-6213684.2000000002</v>
      </c>
      <c r="G151" s="140"/>
      <c r="H151" s="146">
        <v>0</v>
      </c>
      <c r="I151" s="130"/>
      <c r="J151" s="146">
        <v>0</v>
      </c>
      <c r="K151" s="130"/>
      <c r="L151" s="146">
        <v>0</v>
      </c>
    </row>
    <row r="152" spans="2:12" ht="21.75" thickBot="1">
      <c r="B152" s="153" t="s">
        <v>198</v>
      </c>
      <c r="C152" s="153"/>
      <c r="D152" s="181"/>
      <c r="E152" s="130"/>
      <c r="F152" s="166">
        <f>SUM(F147:F151)</f>
        <v>7929706.4387257406</v>
      </c>
      <c r="G152" s="165"/>
      <c r="H152" s="166">
        <f>SUM(H147:H151)</f>
        <v>6541486.9099999657</v>
      </c>
      <c r="I152" s="130"/>
      <c r="J152" s="166">
        <f>SUM(J147:J151)</f>
        <v>3225395.3000005721</v>
      </c>
      <c r="K152" s="153"/>
      <c r="L152" s="166">
        <f>SUM(L147:L151)</f>
        <v>2155021.0999997999</v>
      </c>
    </row>
    <row r="153" spans="2:12" ht="21.75" thickTop="1">
      <c r="B153" s="130"/>
      <c r="C153" s="130"/>
      <c r="D153" s="181"/>
      <c r="E153" s="130"/>
      <c r="F153" s="130"/>
      <c r="G153" s="130"/>
      <c r="H153" s="130"/>
      <c r="I153" s="130"/>
      <c r="J153" s="130"/>
      <c r="K153" s="130"/>
      <c r="L153" s="130"/>
    </row>
    <row r="154" spans="2:12" ht="21.75">
      <c r="B154" s="167" t="s">
        <v>140</v>
      </c>
      <c r="C154" s="167"/>
      <c r="D154" s="182"/>
      <c r="E154" s="168"/>
      <c r="F154" s="168"/>
      <c r="G154" s="168"/>
      <c r="H154" s="168"/>
      <c r="I154" s="168"/>
      <c r="J154" s="168"/>
      <c r="K154" s="168"/>
      <c r="L154" s="135"/>
    </row>
    <row r="155" spans="2:12">
      <c r="B155" s="130" t="s">
        <v>316</v>
      </c>
      <c r="C155" s="130"/>
      <c r="D155" s="181"/>
      <c r="E155" s="130"/>
      <c r="F155" s="130">
        <v>0</v>
      </c>
      <c r="G155" s="130"/>
      <c r="H155" s="130">
        <v>755570.28947930841</v>
      </c>
      <c r="I155" s="130"/>
      <c r="J155" s="130">
        <v>0</v>
      </c>
      <c r="K155" s="130"/>
      <c r="L155" s="130">
        <v>611367.37733332021</v>
      </c>
    </row>
    <row r="156" spans="2:12">
      <c r="B156" s="130" t="s">
        <v>317</v>
      </c>
      <c r="C156" s="130"/>
      <c r="D156" s="181"/>
      <c r="E156" s="130"/>
      <c r="F156" s="161">
        <v>0</v>
      </c>
      <c r="G156" s="130"/>
      <c r="H156" s="161">
        <v>-755570.28947930841</v>
      </c>
      <c r="I156" s="130"/>
      <c r="J156" s="161">
        <v>0</v>
      </c>
      <c r="K156" s="130"/>
      <c r="L156" s="130">
        <v>-611367.37733332021</v>
      </c>
    </row>
    <row r="157" spans="2:12">
      <c r="B157" s="130" t="s">
        <v>141</v>
      </c>
      <c r="C157" s="130"/>
      <c r="D157" s="181"/>
      <c r="E157" s="130"/>
      <c r="F157" s="161">
        <v>-16678564.050000001</v>
      </c>
      <c r="G157" s="130"/>
      <c r="H157" s="161">
        <v>23948260.91</v>
      </c>
      <c r="I157" s="130"/>
      <c r="J157" s="161">
        <v>-2017884.1199999999</v>
      </c>
      <c r="K157" s="130"/>
      <c r="L157" s="130">
        <v>1846686.16</v>
      </c>
    </row>
    <row r="158" spans="2:12">
      <c r="B158" s="130" t="s">
        <v>176</v>
      </c>
      <c r="C158" s="130"/>
      <c r="D158" s="181"/>
      <c r="E158" s="130"/>
      <c r="F158" s="161">
        <v>16678564.050000001</v>
      </c>
      <c r="G158" s="130"/>
      <c r="H158" s="161">
        <v>-23948260.91</v>
      </c>
      <c r="I158" s="130"/>
      <c r="J158" s="161">
        <v>2017884.1199999999</v>
      </c>
      <c r="K158" s="130"/>
      <c r="L158" s="130">
        <v>-1846686.16</v>
      </c>
    </row>
    <row r="159" spans="2:12">
      <c r="B159" s="130" t="s">
        <v>207</v>
      </c>
      <c r="C159" s="130"/>
      <c r="D159" s="181"/>
      <c r="E159" s="130"/>
      <c r="F159" s="161">
        <v>0</v>
      </c>
      <c r="G159" s="130"/>
      <c r="H159" s="161">
        <v>15716</v>
      </c>
      <c r="I159" s="130"/>
      <c r="J159" s="161">
        <v>0</v>
      </c>
      <c r="K159" s="130"/>
      <c r="L159" s="130">
        <v>0</v>
      </c>
    </row>
    <row r="160" spans="2:12">
      <c r="B160" s="130" t="s">
        <v>208</v>
      </c>
      <c r="C160" s="130"/>
      <c r="D160" s="181"/>
      <c r="E160" s="130"/>
      <c r="F160" s="161">
        <v>0</v>
      </c>
      <c r="G160" s="130"/>
      <c r="H160" s="161">
        <v>-15716</v>
      </c>
      <c r="I160" s="130"/>
      <c r="J160" s="161">
        <v>0</v>
      </c>
      <c r="K160" s="130"/>
      <c r="L160" s="130">
        <v>0</v>
      </c>
    </row>
    <row r="161" spans="2:12">
      <c r="B161" s="130" t="s">
        <v>209</v>
      </c>
      <c r="C161" s="130"/>
      <c r="D161" s="181"/>
      <c r="E161" s="130"/>
      <c r="F161" s="161">
        <v>0</v>
      </c>
      <c r="G161" s="130"/>
      <c r="H161" s="161">
        <v>68500000</v>
      </c>
      <c r="I161" s="130"/>
      <c r="J161" s="161">
        <v>0</v>
      </c>
      <c r="K161" s="130"/>
      <c r="L161" s="130">
        <v>68500000</v>
      </c>
    </row>
    <row r="162" spans="2:12">
      <c r="B162" s="130" t="s">
        <v>210</v>
      </c>
      <c r="C162" s="122"/>
      <c r="D162" s="181"/>
      <c r="E162" s="130"/>
      <c r="F162" s="161">
        <v>0</v>
      </c>
      <c r="G162" s="130"/>
      <c r="H162" s="161">
        <v>-79957826.989999995</v>
      </c>
      <c r="I162" s="130"/>
      <c r="J162" s="161">
        <v>0</v>
      </c>
      <c r="K162" s="130"/>
      <c r="L162" s="161">
        <v>-79957826.989999995</v>
      </c>
    </row>
    <row r="163" spans="2:12" hidden="1">
      <c r="B163" s="130" t="s">
        <v>292</v>
      </c>
      <c r="C163" s="130"/>
      <c r="D163" s="181"/>
      <c r="E163" s="130"/>
      <c r="F163" s="161">
        <v>0</v>
      </c>
      <c r="G163" s="130"/>
      <c r="H163" s="161">
        <v>0</v>
      </c>
      <c r="I163" s="130"/>
      <c r="J163" s="161">
        <v>0</v>
      </c>
      <c r="K163" s="130"/>
      <c r="L163" s="161">
        <v>0</v>
      </c>
    </row>
    <row r="164" spans="2:12" hidden="1">
      <c r="B164" s="130" t="s">
        <v>293</v>
      </c>
      <c r="C164" s="130"/>
      <c r="D164" s="181"/>
      <c r="E164" s="130"/>
      <c r="F164" s="161">
        <v>0</v>
      </c>
      <c r="G164" s="130"/>
      <c r="H164" s="161">
        <v>0</v>
      </c>
      <c r="I164" s="130"/>
      <c r="J164" s="161">
        <v>0</v>
      </c>
      <c r="K164" s="130"/>
      <c r="L164" s="161">
        <v>0</v>
      </c>
    </row>
    <row r="165" spans="2:12" hidden="1">
      <c r="B165" s="130" t="s">
        <v>233</v>
      </c>
      <c r="C165" s="130"/>
      <c r="D165" s="181"/>
      <c r="E165" s="130"/>
      <c r="F165" s="161">
        <v>0</v>
      </c>
      <c r="G165" s="130"/>
      <c r="H165" s="161">
        <v>0</v>
      </c>
      <c r="I165" s="130"/>
      <c r="J165" s="161">
        <v>0</v>
      </c>
      <c r="K165" s="130"/>
      <c r="L165" s="161">
        <v>0</v>
      </c>
    </row>
    <row r="166" spans="2:12" hidden="1">
      <c r="B166" s="130" t="s">
        <v>234</v>
      </c>
      <c r="C166" s="130"/>
      <c r="D166" s="181"/>
      <c r="E166" s="130"/>
      <c r="F166" s="161">
        <v>0</v>
      </c>
      <c r="G166" s="130"/>
      <c r="H166" s="161">
        <v>0</v>
      </c>
      <c r="I166" s="130"/>
      <c r="J166" s="161">
        <v>0</v>
      </c>
      <c r="K166" s="130"/>
      <c r="L166" s="161">
        <v>0</v>
      </c>
    </row>
    <row r="167" spans="2:12">
      <c r="B167" s="130" t="s">
        <v>318</v>
      </c>
      <c r="C167" s="130"/>
      <c r="D167" s="181"/>
      <c r="E167" s="130"/>
      <c r="F167" s="161">
        <v>315000000</v>
      </c>
      <c r="G167" s="130"/>
      <c r="H167" s="161">
        <v>0</v>
      </c>
      <c r="I167" s="130"/>
      <c r="J167" s="161">
        <v>0</v>
      </c>
      <c r="K167" s="130"/>
      <c r="L167" s="161">
        <v>0</v>
      </c>
    </row>
    <row r="168" spans="2:12">
      <c r="B168" s="130" t="s">
        <v>204</v>
      </c>
      <c r="C168" s="130"/>
      <c r="D168" s="181"/>
      <c r="E168" s="130"/>
      <c r="F168" s="161">
        <v>-315000000</v>
      </c>
      <c r="G168" s="130"/>
      <c r="H168" s="161">
        <v>0</v>
      </c>
      <c r="I168" s="130"/>
      <c r="J168" s="161">
        <v>-315000000</v>
      </c>
      <c r="K168" s="130"/>
      <c r="L168" s="161">
        <v>0</v>
      </c>
    </row>
    <row r="169" spans="2:12">
      <c r="B169" s="130" t="s">
        <v>319</v>
      </c>
      <c r="C169" s="130"/>
      <c r="D169" s="181"/>
      <c r="E169" s="130"/>
      <c r="F169" s="161">
        <v>0</v>
      </c>
      <c r="G169" s="130"/>
      <c r="H169" s="161">
        <v>0</v>
      </c>
      <c r="I169" s="130"/>
      <c r="J169" s="161">
        <v>315000000</v>
      </c>
      <c r="K169" s="130"/>
      <c r="L169" s="161">
        <v>0</v>
      </c>
    </row>
    <row r="170" spans="2:12" hidden="1">
      <c r="B170" s="130" t="s">
        <v>215</v>
      </c>
      <c r="C170" s="130"/>
      <c r="D170" s="181"/>
      <c r="E170" s="130"/>
      <c r="F170" s="161"/>
      <c r="G170" s="130"/>
      <c r="H170" s="161"/>
      <c r="I170" s="130"/>
      <c r="J170" s="161"/>
      <c r="K170" s="130"/>
      <c r="L170" s="161">
        <v>0</v>
      </c>
    </row>
    <row r="171" spans="2:12" hidden="1">
      <c r="B171" s="130" t="s">
        <v>205</v>
      </c>
      <c r="C171" s="130"/>
      <c r="D171" s="181"/>
      <c r="E171" s="130"/>
      <c r="F171" s="161"/>
      <c r="G171" s="130"/>
      <c r="H171" s="161"/>
      <c r="I171" s="130"/>
      <c r="J171" s="161"/>
      <c r="K171" s="130"/>
      <c r="L171" s="161">
        <v>0</v>
      </c>
    </row>
    <row r="172" spans="2:12">
      <c r="B172" s="130" t="s">
        <v>235</v>
      </c>
      <c r="C172" s="130"/>
      <c r="D172" s="181"/>
      <c r="E172" s="130"/>
      <c r="F172" s="161">
        <v>-1859069237.8299999</v>
      </c>
      <c r="G172" s="130"/>
      <c r="H172" s="161">
        <v>0</v>
      </c>
      <c r="I172" s="130"/>
      <c r="J172" s="161">
        <v>-1859069237.83408</v>
      </c>
      <c r="K172" s="130"/>
      <c r="L172" s="161">
        <v>0</v>
      </c>
    </row>
    <row r="173" spans="2:12">
      <c r="B173" s="169" t="s">
        <v>236</v>
      </c>
      <c r="C173" s="130"/>
      <c r="D173" s="181"/>
      <c r="E173" s="130"/>
      <c r="F173" s="161">
        <v>1859069237.8299999</v>
      </c>
      <c r="G173" s="130"/>
      <c r="H173" s="161">
        <v>0</v>
      </c>
      <c r="I173" s="130"/>
      <c r="J173" s="161">
        <v>1859069237.83408</v>
      </c>
      <c r="K173" s="130"/>
      <c r="L173" s="161">
        <v>0</v>
      </c>
    </row>
    <row r="174" spans="2:12">
      <c r="B174" s="130" t="s">
        <v>237</v>
      </c>
      <c r="C174" s="130"/>
      <c r="D174" s="181"/>
      <c r="E174" s="130"/>
      <c r="F174" s="161">
        <v>11115000</v>
      </c>
      <c r="G174" s="130"/>
      <c r="H174" s="161">
        <v>0</v>
      </c>
      <c r="I174" s="130"/>
      <c r="J174" s="161">
        <v>11115000</v>
      </c>
      <c r="K174" s="130"/>
      <c r="L174" s="161">
        <v>0</v>
      </c>
    </row>
    <row r="175" spans="2:12">
      <c r="B175" s="130" t="s">
        <v>238</v>
      </c>
      <c r="C175" s="130"/>
      <c r="D175" s="130"/>
      <c r="E175" s="130"/>
      <c r="F175" s="130">
        <v>-11115000</v>
      </c>
      <c r="G175" s="130"/>
      <c r="H175" s="130">
        <v>0</v>
      </c>
      <c r="I175" s="130"/>
      <c r="J175" s="161">
        <v>-11115000</v>
      </c>
      <c r="K175" s="130"/>
      <c r="L175" s="130">
        <v>0</v>
      </c>
    </row>
    <row r="176" spans="2:12">
      <c r="B176" s="130"/>
      <c r="C176" s="130"/>
      <c r="D176" s="130"/>
      <c r="E176" s="130"/>
      <c r="F176" s="130"/>
      <c r="G176" s="130"/>
      <c r="H176" s="130"/>
      <c r="I176" s="130"/>
      <c r="J176" s="130"/>
      <c r="K176" s="130"/>
      <c r="L176" s="130"/>
    </row>
    <row r="177" spans="2:12">
      <c r="B177" s="211" t="s">
        <v>202</v>
      </c>
      <c r="C177" s="212"/>
      <c r="D177" s="212"/>
      <c r="E177" s="212"/>
      <c r="F177" s="212"/>
      <c r="G177" s="212"/>
      <c r="H177" s="212"/>
      <c r="I177" s="212"/>
      <c r="J177" s="212"/>
      <c r="K177" s="212"/>
      <c r="L177" s="212"/>
    </row>
    <row r="178" spans="2:12">
      <c r="B178" s="130"/>
      <c r="C178" s="130"/>
      <c r="D178" s="130"/>
      <c r="E178" s="130"/>
      <c r="F178" s="130"/>
      <c r="G178" s="130"/>
      <c r="H178" s="130"/>
      <c r="I178" s="130"/>
      <c r="J178" s="130"/>
      <c r="K178" s="130"/>
      <c r="L178" s="130"/>
    </row>
    <row r="179" spans="2:12">
      <c r="B179" s="212" t="s">
        <v>0</v>
      </c>
      <c r="C179" s="212"/>
      <c r="D179" s="212"/>
      <c r="E179" s="212"/>
      <c r="F179" s="212"/>
      <c r="G179" s="212"/>
      <c r="H179" s="212"/>
      <c r="I179" s="212"/>
      <c r="J179" s="212"/>
      <c r="K179" s="212"/>
      <c r="L179" s="212"/>
    </row>
    <row r="180" spans="2:12">
      <c r="B180" s="213" t="s">
        <v>321</v>
      </c>
      <c r="C180" s="213"/>
      <c r="D180" s="213"/>
      <c r="E180" s="213"/>
      <c r="F180" s="213"/>
      <c r="G180" s="213"/>
      <c r="H180" s="213"/>
      <c r="I180" s="213"/>
      <c r="J180" s="213"/>
      <c r="K180" s="213"/>
      <c r="L180" s="213"/>
    </row>
    <row r="181" spans="2:12">
      <c r="B181" s="212" t="s">
        <v>252</v>
      </c>
      <c r="C181" s="212"/>
      <c r="D181" s="212"/>
      <c r="E181" s="212"/>
      <c r="F181" s="212"/>
      <c r="G181" s="212"/>
      <c r="H181" s="212"/>
      <c r="I181" s="212"/>
      <c r="J181" s="212"/>
      <c r="K181" s="212"/>
      <c r="L181" s="212"/>
    </row>
    <row r="182" spans="2:12">
      <c r="B182" s="157"/>
      <c r="C182" s="157"/>
      <c r="D182" s="157"/>
      <c r="E182" s="157"/>
      <c r="F182" s="157"/>
      <c r="G182" s="157"/>
      <c r="H182" s="157"/>
      <c r="I182" s="157"/>
      <c r="J182" s="157"/>
      <c r="K182" s="157"/>
      <c r="L182" s="157"/>
    </row>
    <row r="183" spans="2:12">
      <c r="B183" s="153"/>
      <c r="C183" s="153"/>
      <c r="D183" s="130"/>
      <c r="E183" s="130"/>
      <c r="F183" s="214" t="s">
        <v>250</v>
      </c>
      <c r="G183" s="214"/>
      <c r="H183" s="214"/>
      <c r="I183" s="214"/>
      <c r="J183" s="214"/>
      <c r="K183" s="214"/>
      <c r="L183" s="214"/>
    </row>
    <row r="184" spans="2:12">
      <c r="B184" s="153"/>
      <c r="C184" s="153"/>
      <c r="D184" s="130"/>
      <c r="E184" s="130"/>
      <c r="F184" s="215" t="s">
        <v>2</v>
      </c>
      <c r="G184" s="215"/>
      <c r="H184" s="215"/>
      <c r="I184" s="130"/>
      <c r="J184" s="214" t="s">
        <v>3</v>
      </c>
      <c r="K184" s="214"/>
      <c r="L184" s="214"/>
    </row>
    <row r="185" spans="2:12">
      <c r="B185" s="153"/>
      <c r="C185" s="153"/>
      <c r="D185" s="130"/>
      <c r="E185" s="130"/>
      <c r="F185" s="188" t="s">
        <v>268</v>
      </c>
      <c r="G185" s="188"/>
      <c r="H185" s="188"/>
      <c r="I185" s="188"/>
      <c r="J185" s="188"/>
      <c r="K185" s="188"/>
      <c r="L185" s="188"/>
    </row>
    <row r="186" spans="2:12">
      <c r="B186" s="153"/>
      <c r="C186" s="153"/>
      <c r="D186" s="158" t="s">
        <v>4</v>
      </c>
      <c r="E186" s="130"/>
      <c r="F186" s="126" t="s">
        <v>266</v>
      </c>
      <c r="G186" s="127"/>
      <c r="H186" s="126" t="s">
        <v>267</v>
      </c>
      <c r="I186" s="128"/>
      <c r="J186" s="126" t="s">
        <v>266</v>
      </c>
      <c r="K186" s="127"/>
      <c r="L186" s="126" t="s">
        <v>267</v>
      </c>
    </row>
    <row r="187" spans="2:12" ht="19.5" hidden="1" customHeight="1">
      <c r="B187" s="130" t="s">
        <v>296</v>
      </c>
      <c r="C187" s="130"/>
      <c r="D187" s="130"/>
      <c r="E187" s="130"/>
      <c r="F187" s="130"/>
      <c r="G187" s="130"/>
      <c r="H187" s="130"/>
      <c r="I187" s="130"/>
      <c r="J187" s="161"/>
      <c r="K187" s="130"/>
      <c r="L187" s="130"/>
    </row>
    <row r="188" spans="2:12" ht="21" hidden="1" customHeight="1">
      <c r="B188" s="130" t="s">
        <v>238</v>
      </c>
      <c r="C188" s="130"/>
      <c r="D188" s="130"/>
      <c r="E188" s="130"/>
      <c r="F188" s="130"/>
      <c r="G188" s="130"/>
      <c r="H188" s="130"/>
      <c r="I188" s="130"/>
      <c r="J188" s="161"/>
      <c r="K188" s="130"/>
      <c r="L188" s="130"/>
    </row>
    <row r="189" spans="2:12" ht="21.75">
      <c r="B189" s="167" t="s">
        <v>325</v>
      </c>
      <c r="C189" s="167"/>
      <c r="D189" s="168"/>
      <c r="E189" s="168"/>
      <c r="F189" s="168"/>
      <c r="G189" s="168"/>
      <c r="H189" s="168"/>
      <c r="I189" s="168"/>
      <c r="J189" s="168"/>
      <c r="K189" s="168"/>
      <c r="L189" s="135"/>
    </row>
    <row r="190" spans="2:12">
      <c r="B190" s="130" t="s">
        <v>295</v>
      </c>
      <c r="C190" s="171"/>
      <c r="D190" s="130"/>
      <c r="E190" s="130"/>
      <c r="F190" s="130">
        <v>-748577.9</v>
      </c>
      <c r="G190" s="130"/>
      <c r="H190" s="161">
        <v>0</v>
      </c>
      <c r="I190" s="130"/>
      <c r="J190" s="161">
        <v>0</v>
      </c>
      <c r="K190" s="130"/>
      <c r="L190" s="161">
        <v>0</v>
      </c>
    </row>
    <row r="191" spans="2:12">
      <c r="B191" s="130" t="s">
        <v>294</v>
      </c>
      <c r="C191" s="171"/>
      <c r="D191" s="130"/>
      <c r="E191" s="130"/>
      <c r="F191" s="130">
        <v>748577.9</v>
      </c>
      <c r="G191" s="130"/>
      <c r="H191" s="161">
        <v>0</v>
      </c>
      <c r="I191" s="130"/>
      <c r="J191" s="161">
        <v>0</v>
      </c>
      <c r="K191" s="130"/>
      <c r="L191" s="161">
        <v>0</v>
      </c>
    </row>
    <row r="192" spans="2:12">
      <c r="B192" s="130" t="s">
        <v>320</v>
      </c>
      <c r="C192" s="171"/>
      <c r="D192" s="130"/>
      <c r="E192" s="130"/>
      <c r="F192" s="130">
        <v>8034642</v>
      </c>
      <c r="G192" s="130"/>
      <c r="H192" s="161">
        <v>0</v>
      </c>
      <c r="I192" s="130"/>
      <c r="J192" s="161">
        <v>0</v>
      </c>
      <c r="K192" s="130"/>
      <c r="L192" s="161">
        <v>0</v>
      </c>
    </row>
    <row r="193" spans="2:12">
      <c r="B193" s="130" t="s">
        <v>238</v>
      </c>
      <c r="C193" s="171"/>
      <c r="D193" s="130"/>
      <c r="E193" s="130"/>
      <c r="F193" s="130">
        <v>-8034642</v>
      </c>
      <c r="G193" s="130"/>
      <c r="H193" s="161">
        <v>0</v>
      </c>
      <c r="I193" s="130"/>
      <c r="J193" s="161">
        <v>0</v>
      </c>
      <c r="K193" s="130"/>
      <c r="L193" s="161">
        <v>0</v>
      </c>
    </row>
    <row r="194" spans="2:12">
      <c r="B194" s="170"/>
      <c r="C194" s="171"/>
      <c r="D194" s="130"/>
      <c r="E194" s="130"/>
      <c r="F194" s="130"/>
      <c r="G194" s="130"/>
      <c r="H194" s="130"/>
      <c r="I194" s="130"/>
      <c r="J194" s="161"/>
      <c r="K194" s="130"/>
      <c r="L194" s="130"/>
    </row>
    <row r="195" spans="2:12">
      <c r="B195" s="9" t="s">
        <v>265</v>
      </c>
      <c r="C195" s="171"/>
      <c r="D195" s="130"/>
      <c r="E195" s="130"/>
      <c r="F195" s="130"/>
      <c r="G195" s="130"/>
      <c r="H195" s="130"/>
      <c r="I195" s="130"/>
      <c r="J195" s="161"/>
      <c r="K195" s="130"/>
      <c r="L195" s="130"/>
    </row>
    <row r="196" spans="2:12">
      <c r="B196" s="170"/>
      <c r="C196" s="171"/>
      <c r="D196" s="130"/>
      <c r="E196" s="130"/>
      <c r="F196" s="130"/>
      <c r="G196" s="130"/>
      <c r="H196" s="130"/>
      <c r="I196" s="130"/>
      <c r="J196" s="161"/>
      <c r="K196" s="130"/>
      <c r="L196" s="130"/>
    </row>
    <row r="197" spans="2:12">
      <c r="B197" s="170"/>
      <c r="C197" s="171"/>
      <c r="D197" s="130"/>
      <c r="E197" s="130"/>
      <c r="F197" s="130"/>
      <c r="G197" s="130"/>
      <c r="H197" s="130"/>
      <c r="I197" s="130"/>
      <c r="J197" s="161"/>
      <c r="K197" s="130"/>
      <c r="L197" s="130"/>
    </row>
    <row r="198" spans="2:12">
      <c r="B198" s="170"/>
      <c r="C198" s="171"/>
      <c r="D198" s="130"/>
      <c r="E198" s="130"/>
      <c r="F198" s="130"/>
      <c r="G198" s="130"/>
      <c r="H198" s="130"/>
      <c r="I198" s="130"/>
      <c r="J198" s="161"/>
      <c r="K198" s="130"/>
      <c r="L198" s="130"/>
    </row>
    <row r="199" spans="2:12">
      <c r="B199" s="170"/>
      <c r="C199" s="171"/>
      <c r="D199" s="130"/>
      <c r="E199" s="130"/>
      <c r="F199" s="130"/>
      <c r="G199" s="130"/>
      <c r="H199" s="130"/>
      <c r="I199" s="130"/>
      <c r="J199" s="161"/>
      <c r="K199" s="130"/>
      <c r="L199" s="130"/>
    </row>
    <row r="200" spans="2:12">
      <c r="B200" s="170"/>
      <c r="C200" s="171"/>
      <c r="D200" s="130"/>
      <c r="E200" s="130"/>
      <c r="F200" s="130"/>
      <c r="G200" s="130"/>
      <c r="H200" s="130"/>
      <c r="I200" s="130"/>
      <c r="J200" s="161"/>
      <c r="K200" s="130"/>
      <c r="L200" s="130"/>
    </row>
    <row r="201" spans="2:12">
      <c r="B201" s="170"/>
      <c r="C201" s="171"/>
      <c r="D201" s="130"/>
      <c r="E201" s="130"/>
      <c r="F201" s="130"/>
      <c r="G201" s="130"/>
      <c r="H201" s="130"/>
      <c r="I201" s="130"/>
      <c r="J201" s="161"/>
      <c r="K201" s="130"/>
      <c r="L201" s="130"/>
    </row>
    <row r="202" spans="2:12">
      <c r="B202" s="170"/>
      <c r="C202" s="171"/>
      <c r="D202" s="130"/>
      <c r="E202" s="130"/>
      <c r="F202" s="130"/>
      <c r="G202" s="130"/>
      <c r="H202" s="130"/>
      <c r="I202" s="130"/>
      <c r="J202" s="161"/>
      <c r="K202" s="130"/>
      <c r="L202" s="130"/>
    </row>
    <row r="203" spans="2:12">
      <c r="B203" s="170"/>
      <c r="C203" s="171"/>
      <c r="D203" s="130"/>
      <c r="E203" s="130"/>
      <c r="F203" s="130"/>
      <c r="G203" s="130"/>
      <c r="H203" s="130"/>
      <c r="I203" s="130"/>
      <c r="J203" s="161"/>
      <c r="K203" s="130"/>
      <c r="L203" s="130"/>
    </row>
    <row r="204" spans="2:12">
      <c r="B204" s="170"/>
      <c r="C204" s="171"/>
      <c r="D204" s="130"/>
      <c r="E204" s="130"/>
      <c r="F204" s="130"/>
      <c r="G204" s="130"/>
      <c r="H204" s="130"/>
      <c r="I204" s="130"/>
      <c r="J204" s="161"/>
      <c r="K204" s="130"/>
      <c r="L204" s="130"/>
    </row>
    <row r="205" spans="2:12">
      <c r="B205" s="170"/>
      <c r="C205" s="171"/>
      <c r="D205" s="130"/>
      <c r="E205" s="130"/>
      <c r="F205" s="130"/>
      <c r="G205" s="130"/>
      <c r="H205" s="130"/>
      <c r="I205" s="130"/>
      <c r="J205" s="161"/>
      <c r="K205" s="130"/>
      <c r="L205" s="130"/>
    </row>
    <row r="206" spans="2:12">
      <c r="B206" s="170"/>
      <c r="C206" s="171"/>
      <c r="D206" s="130"/>
      <c r="E206" s="130"/>
      <c r="F206" s="130"/>
      <c r="G206" s="130"/>
      <c r="H206" s="130"/>
      <c r="I206" s="130"/>
      <c r="J206" s="161"/>
      <c r="K206" s="130"/>
      <c r="L206" s="130"/>
    </row>
    <row r="207" spans="2:12">
      <c r="B207" s="170"/>
      <c r="C207" s="171"/>
      <c r="D207" s="130"/>
      <c r="E207" s="130"/>
      <c r="F207" s="130"/>
      <c r="G207" s="130"/>
      <c r="H207" s="130"/>
      <c r="I207" s="130"/>
      <c r="J207" s="161"/>
      <c r="K207" s="130"/>
      <c r="L207" s="130"/>
    </row>
    <row r="208" spans="2:12">
      <c r="B208" s="170"/>
      <c r="C208" s="171"/>
      <c r="D208" s="130"/>
      <c r="E208" s="130"/>
      <c r="F208" s="130"/>
      <c r="G208" s="130"/>
      <c r="H208" s="130"/>
      <c r="I208" s="130"/>
      <c r="J208" s="161"/>
      <c r="K208" s="130"/>
      <c r="L208" s="130"/>
    </row>
    <row r="209" spans="2:12">
      <c r="B209" s="170"/>
      <c r="C209" s="171"/>
      <c r="D209" s="130"/>
      <c r="E209" s="130"/>
      <c r="F209" s="130"/>
      <c r="G209" s="130"/>
      <c r="H209" s="130"/>
      <c r="I209" s="130"/>
      <c r="J209" s="161"/>
      <c r="K209" s="130"/>
      <c r="L209" s="130"/>
    </row>
    <row r="210" spans="2:12">
      <c r="B210" s="170"/>
      <c r="C210" s="171"/>
      <c r="D210" s="130"/>
      <c r="E210" s="130"/>
      <c r="F210" s="130"/>
      <c r="G210" s="130"/>
      <c r="H210" s="130"/>
      <c r="I210" s="130"/>
      <c r="J210" s="161"/>
      <c r="K210" s="130"/>
      <c r="L210" s="130"/>
    </row>
    <row r="211" spans="2:12">
      <c r="B211" s="170"/>
      <c r="C211" s="171"/>
      <c r="D211" s="130"/>
      <c r="E211" s="130"/>
      <c r="F211" s="130"/>
      <c r="G211" s="130"/>
      <c r="H211" s="130"/>
      <c r="I211" s="130"/>
      <c r="J211" s="161"/>
      <c r="K211" s="130"/>
      <c r="L211" s="130"/>
    </row>
    <row r="212" spans="2:12">
      <c r="B212" s="170"/>
      <c r="C212" s="171"/>
      <c r="D212" s="130"/>
      <c r="E212" s="130"/>
      <c r="F212" s="130"/>
      <c r="G212" s="130"/>
      <c r="H212" s="130"/>
      <c r="I212" s="130"/>
      <c r="J212" s="161"/>
      <c r="K212" s="130"/>
      <c r="L212" s="130"/>
    </row>
    <row r="213" spans="2:12">
      <c r="B213" s="170"/>
      <c r="C213" s="171"/>
      <c r="D213" s="130"/>
      <c r="E213" s="130"/>
      <c r="F213" s="130"/>
      <c r="G213" s="130"/>
      <c r="H213" s="130"/>
      <c r="I213" s="130"/>
      <c r="J213" s="161"/>
      <c r="K213" s="130"/>
      <c r="L213" s="130"/>
    </row>
    <row r="214" spans="2:12">
      <c r="B214" s="170"/>
      <c r="C214" s="171"/>
      <c r="D214" s="130"/>
      <c r="E214" s="130"/>
      <c r="F214" s="130"/>
      <c r="G214" s="130"/>
      <c r="H214" s="130"/>
      <c r="I214" s="130"/>
      <c r="J214" s="161"/>
      <c r="K214" s="130"/>
      <c r="L214" s="130"/>
    </row>
    <row r="215" spans="2:12">
      <c r="B215" s="170"/>
      <c r="C215" s="171"/>
      <c r="D215" s="130"/>
      <c r="E215" s="130"/>
      <c r="F215" s="130"/>
      <c r="G215" s="130"/>
      <c r="H215" s="130"/>
      <c r="I215" s="130"/>
      <c r="J215" s="161"/>
      <c r="K215" s="130"/>
      <c r="L215" s="130"/>
    </row>
    <row r="216" spans="2:12">
      <c r="B216" s="170"/>
      <c r="C216" s="171"/>
      <c r="D216" s="130"/>
      <c r="E216" s="130"/>
      <c r="F216" s="130"/>
      <c r="G216" s="130"/>
      <c r="H216" s="130"/>
      <c r="I216" s="130"/>
      <c r="J216" s="161"/>
      <c r="K216" s="130"/>
      <c r="L216" s="130"/>
    </row>
    <row r="217" spans="2:12">
      <c r="B217" s="170"/>
      <c r="C217" s="171"/>
      <c r="D217" s="130"/>
      <c r="E217" s="130"/>
      <c r="F217" s="130"/>
      <c r="G217" s="130"/>
      <c r="H217" s="130"/>
      <c r="I217" s="130"/>
      <c r="J217" s="161"/>
      <c r="K217" s="130"/>
      <c r="L217" s="130"/>
    </row>
    <row r="218" spans="2:12">
      <c r="B218" s="170"/>
      <c r="C218" s="171"/>
      <c r="D218" s="130"/>
      <c r="E218" s="130"/>
      <c r="F218" s="130"/>
      <c r="G218" s="130"/>
      <c r="H218" s="130"/>
      <c r="I218" s="130"/>
      <c r="J218" s="161"/>
      <c r="K218" s="130"/>
      <c r="L218" s="130"/>
    </row>
    <row r="219" spans="2:12">
      <c r="B219" s="170"/>
      <c r="C219" s="171"/>
      <c r="D219" s="130"/>
      <c r="E219" s="130"/>
      <c r="F219" s="130"/>
      <c r="G219" s="130"/>
      <c r="H219" s="130"/>
      <c r="I219" s="130"/>
      <c r="J219" s="161"/>
      <c r="K219" s="130"/>
      <c r="L219" s="130"/>
    </row>
    <row r="220" spans="2:12">
      <c r="B220" s="170"/>
      <c r="C220" s="171"/>
      <c r="D220" s="130"/>
      <c r="E220" s="130"/>
      <c r="F220" s="130"/>
      <c r="G220" s="130"/>
      <c r="H220" s="130"/>
      <c r="I220" s="130"/>
      <c r="J220" s="161"/>
      <c r="K220" s="130"/>
      <c r="L220" s="130"/>
    </row>
    <row r="221" spans="2:12">
      <c r="B221" s="170"/>
      <c r="C221" s="171"/>
      <c r="D221" s="130"/>
      <c r="E221" s="130"/>
      <c r="F221" s="130"/>
      <c r="G221" s="130"/>
      <c r="H221" s="130"/>
      <c r="I221" s="130"/>
      <c r="J221" s="161"/>
      <c r="K221" s="130"/>
      <c r="L221" s="130"/>
    </row>
    <row r="222" spans="2:12">
      <c r="B222" s="170"/>
      <c r="C222" s="171"/>
      <c r="D222" s="130"/>
      <c r="E222" s="130"/>
      <c r="F222" s="130"/>
      <c r="G222" s="130"/>
      <c r="H222" s="130"/>
      <c r="I222" s="130"/>
      <c r="J222" s="161"/>
      <c r="K222" s="130"/>
      <c r="L222" s="130"/>
    </row>
    <row r="223" spans="2:12">
      <c r="B223" s="170"/>
      <c r="C223" s="171"/>
      <c r="D223" s="130"/>
      <c r="E223" s="130"/>
      <c r="F223" s="130"/>
      <c r="G223" s="130"/>
      <c r="H223" s="130"/>
      <c r="I223" s="130"/>
      <c r="J223" s="161"/>
      <c r="K223" s="130"/>
      <c r="L223" s="130"/>
    </row>
    <row r="224" spans="2:12">
      <c r="B224" s="170"/>
      <c r="C224" s="171"/>
      <c r="D224" s="130"/>
      <c r="E224" s="130"/>
      <c r="F224" s="130"/>
      <c r="G224" s="130"/>
      <c r="H224" s="130"/>
      <c r="I224" s="130"/>
      <c r="J224" s="161"/>
      <c r="K224" s="130"/>
      <c r="L224" s="130"/>
    </row>
    <row r="225" spans="2:12">
      <c r="B225" s="170"/>
      <c r="C225" s="171"/>
      <c r="D225" s="130"/>
      <c r="E225" s="130"/>
      <c r="F225" s="130"/>
      <c r="G225" s="130"/>
      <c r="H225" s="130"/>
      <c r="I225" s="130"/>
      <c r="J225" s="161"/>
      <c r="K225" s="130"/>
      <c r="L225" s="130"/>
    </row>
    <row r="226" spans="2:12">
      <c r="B226" s="172"/>
      <c r="C226" s="7" t="s">
        <v>145</v>
      </c>
      <c r="D226" s="70"/>
      <c r="E226" s="7"/>
      <c r="F226" s="7"/>
      <c r="G226" s="70"/>
      <c r="H226" s="7"/>
      <c r="I226" s="7" t="s">
        <v>146</v>
      </c>
      <c r="J226" s="7"/>
      <c r="K226" s="7"/>
      <c r="L226" s="7"/>
    </row>
    <row r="227" spans="2:12">
      <c r="B227" s="172"/>
      <c r="C227" s="7" t="s">
        <v>144</v>
      </c>
      <c r="D227" s="70"/>
      <c r="E227" s="7"/>
      <c r="F227" s="7"/>
      <c r="G227" s="70"/>
      <c r="H227" s="7"/>
      <c r="I227" s="7" t="s">
        <v>147</v>
      </c>
      <c r="J227" s="7"/>
      <c r="K227" s="7"/>
      <c r="L227" s="7"/>
    </row>
    <row r="228" spans="2:12">
      <c r="B228" s="172"/>
      <c r="C228" s="122"/>
    </row>
    <row r="229" spans="2:12">
      <c r="B229" s="209" t="s">
        <v>203</v>
      </c>
      <c r="C229" s="210"/>
      <c r="D229" s="210"/>
      <c r="E229" s="210"/>
      <c r="F229" s="210"/>
      <c r="G229" s="210"/>
      <c r="H229" s="210"/>
      <c r="I229" s="210"/>
      <c r="J229" s="210"/>
      <c r="K229" s="210"/>
      <c r="L229" s="210"/>
    </row>
    <row r="230" spans="2:12">
      <c r="C230" s="173" t="s">
        <v>142</v>
      </c>
      <c r="D230" s="172" t="s">
        <v>143</v>
      </c>
      <c r="F230" s="130">
        <f>F152-BS!F9</f>
        <v>-1.2742606922984123E-3</v>
      </c>
      <c r="H230" s="130">
        <f>H152-BS!H9</f>
        <v>-3.4458935260772705E-8</v>
      </c>
      <c r="J230" s="130">
        <f>J152-BS!J9</f>
        <v>5.7229772210121155E-7</v>
      </c>
      <c r="L230" s="130">
        <f>L152-BS!L9</f>
        <v>-2.0023435354232788E-7</v>
      </c>
    </row>
    <row r="231" spans="2:12">
      <c r="F231" s="174"/>
    </row>
    <row r="232" spans="2:12">
      <c r="F232" s="174">
        <v>0</v>
      </c>
      <c r="J232" s="130"/>
    </row>
    <row r="233" spans="2:12">
      <c r="H233" s="143"/>
    </row>
    <row r="234" spans="2:12">
      <c r="F234" s="130"/>
      <c r="H234" s="175"/>
    </row>
  </sheetData>
  <mergeCells count="34">
    <mergeCell ref="F7:L7"/>
    <mergeCell ref="F60:L60"/>
    <mergeCell ref="F125:L125"/>
    <mergeCell ref="F185:L185"/>
    <mergeCell ref="F124:H124"/>
    <mergeCell ref="J124:L124"/>
    <mergeCell ref="J118:L118"/>
    <mergeCell ref="B119:L119"/>
    <mergeCell ref="B120:L120"/>
    <mergeCell ref="B121:L121"/>
    <mergeCell ref="F123:L123"/>
    <mergeCell ref="F6:H6"/>
    <mergeCell ref="J6:L6"/>
    <mergeCell ref="J1:L1"/>
    <mergeCell ref="B2:L2"/>
    <mergeCell ref="B3:L3"/>
    <mergeCell ref="B4:L4"/>
    <mergeCell ref="F5:L5"/>
    <mergeCell ref="B229:L229"/>
    <mergeCell ref="B52:L52"/>
    <mergeCell ref="B54:L54"/>
    <mergeCell ref="B55:L55"/>
    <mergeCell ref="B56:L56"/>
    <mergeCell ref="F58:L58"/>
    <mergeCell ref="B177:L177"/>
    <mergeCell ref="B179:L179"/>
    <mergeCell ref="B180:L180"/>
    <mergeCell ref="B181:L181"/>
    <mergeCell ref="F183:L183"/>
    <mergeCell ref="F184:H184"/>
    <mergeCell ref="J184:L184"/>
    <mergeCell ref="F59:H59"/>
    <mergeCell ref="B117:L117"/>
    <mergeCell ref="J59:L59"/>
  </mergeCells>
  <conditionalFormatting sqref="C75:C114">
    <cfRule type="duplicateValues" dxfId="0" priority="4"/>
  </conditionalFormatting>
  <pageMargins left="0.59" right="0.27559055118110237" top="0.32" bottom="0.28999999999999998" header="0.31496062992125984" footer="0.31496062992125984"/>
  <pageSetup paperSize="9" scale="75" fitToHeight="0" orientation="portrait" r:id="rId1"/>
  <rowBreaks count="3" manualBreakCount="3">
    <brk id="52" min="1" max="11" man="1"/>
    <brk id="117" min="1" max="11" man="1"/>
    <brk id="178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SE Conso</vt:lpstr>
      <vt:lpstr>SE</vt:lpstr>
      <vt:lpstr>PL</vt:lpstr>
      <vt:lpstr>OCI</vt:lpstr>
      <vt:lpstr>CF</vt:lpstr>
      <vt:lpstr>BS!Print_Area</vt:lpstr>
      <vt:lpstr>CF!Print_Area</vt:lpstr>
      <vt:lpstr>OCI!Print_Area</vt:lpstr>
      <vt:lpstr>PL!Print_Area</vt:lpstr>
      <vt:lpstr>SE!Print_Area</vt:lpstr>
      <vt:lpstr>'SE Conso'!Print_Area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Pattarin Suksan</dc:creator>
  <cp:lastModifiedBy>Attapol Sanont</cp:lastModifiedBy>
  <cp:lastPrinted>2024-03-01T08:09:07Z</cp:lastPrinted>
  <dcterms:created xsi:type="dcterms:W3CDTF">2022-02-24T13:40:03Z</dcterms:created>
  <dcterms:modified xsi:type="dcterms:W3CDTF">2024-03-01T09:55:20Z</dcterms:modified>
</cp:coreProperties>
</file>