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y\Dropbox\Begistic group\2023\Q3\FS\ออกเล่ม\"/>
    </mc:Choice>
  </mc:AlternateContent>
  <xr:revisionPtr revIDLastSave="0" documentId="13_ncr:1_{AA1D71D9-6A14-4116-962C-DC3A397E17B2}" xr6:coauthVersionLast="47" xr6:coauthVersionMax="47" xr10:uidLastSave="{00000000-0000-0000-0000-000000000000}"/>
  <bookViews>
    <workbookView xWindow="-110" yWindow="-110" windowWidth="19420" windowHeight="10300" xr2:uid="{7678CC59-237E-4A21-9C0E-406B3C6CA3FA}"/>
  </bookViews>
  <sheets>
    <sheet name="BS" sheetId="1" r:id="rId1"/>
    <sheet name="SE Conso" sheetId="2" r:id="rId2"/>
    <sheet name="SE" sheetId="3" r:id="rId3"/>
    <sheet name="PL 3 M" sheetId="7" r:id="rId4"/>
    <sheet name="OCI 3 M" sheetId="8" r:id="rId5"/>
    <sheet name="PL 9 M" sheetId="4" r:id="rId6"/>
    <sheet name="OCI 9 M" sheetId="6" r:id="rId7"/>
    <sheet name="CF" sheetId="9" r:id="rId8"/>
  </sheets>
  <definedNames>
    <definedName name="_xlnm.Print_Area" localSheetId="0">BS!$A$1:$M$120</definedName>
    <definedName name="_xlnm.Print_Area" localSheetId="7">CF!$B$1:$L$287</definedName>
    <definedName name="_xlnm.Print_Area" localSheetId="4">'OCI 3 M'!$A$1:$J$44</definedName>
    <definedName name="_xlnm.Print_Area" localSheetId="6">'OCI 9 M'!$A$1:$J$44</definedName>
    <definedName name="_xlnm.Print_Area" localSheetId="3">'PL 3 M'!$A$1:$K$50</definedName>
    <definedName name="_xlnm.Print_Area" localSheetId="5">'PL 9 M'!$A$1:$K$51</definedName>
    <definedName name="_xlnm.Print_Area" localSheetId="2">SE!$A$1:$R$32</definedName>
    <definedName name="_xlnm.Print_Area" localSheetId="1">'SE Conso'!$A$1:$T$32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4" i="9" l="1"/>
  <c r="F104" i="9" l="1"/>
  <c r="F96" i="1" l="1"/>
  <c r="F21" i="6" l="1"/>
  <c r="F20" i="6"/>
  <c r="D21" i="6"/>
  <c r="F21" i="8"/>
  <c r="F20" i="8"/>
  <c r="G32" i="7" l="1"/>
  <c r="T20" i="2" l="1"/>
  <c r="T21" i="2"/>
  <c r="T22" i="2"/>
  <c r="T19" i="2"/>
  <c r="F31" i="1"/>
  <c r="R20" i="3"/>
  <c r="H31" i="1"/>
  <c r="K31" i="1"/>
  <c r="M31" i="1"/>
  <c r="D21" i="8"/>
  <c r="D20" i="8"/>
  <c r="L139" i="9" l="1"/>
  <c r="H139" i="9"/>
  <c r="H104" i="9"/>
  <c r="J16" i="6" l="1"/>
  <c r="H16" i="6"/>
  <c r="F16" i="6"/>
  <c r="D16" i="6"/>
  <c r="K33" i="4"/>
  <c r="I33" i="4"/>
  <c r="G33" i="4"/>
  <c r="K22" i="4"/>
  <c r="I22" i="4"/>
  <c r="G22" i="4"/>
  <c r="E22" i="4"/>
  <c r="F16" i="8"/>
  <c r="D16" i="8"/>
  <c r="I32" i="7"/>
  <c r="E32" i="7"/>
  <c r="I36" i="4" l="1"/>
  <c r="I38" i="4" s="1"/>
  <c r="I41" i="4" s="1"/>
  <c r="K36" i="4"/>
  <c r="G36" i="4"/>
  <c r="G38" i="4" s="1"/>
  <c r="AG17" i="3"/>
  <c r="AE17" i="3"/>
  <c r="AC17" i="3"/>
  <c r="AA17" i="3"/>
  <c r="Y17" i="3"/>
  <c r="AM16" i="3"/>
  <c r="AM17" i="3" s="1"/>
  <c r="I43" i="4" l="1"/>
  <c r="H20" i="6"/>
  <c r="G43" i="4"/>
  <c r="H10" i="9"/>
  <c r="H36" i="9" s="1"/>
  <c r="H52" i="9" s="1"/>
  <c r="H57" i="9" s="1"/>
  <c r="H141" i="9" s="1"/>
  <c r="F139" i="9"/>
  <c r="H145" i="9" l="1"/>
  <c r="J139" i="9"/>
  <c r="J104" i="9"/>
  <c r="K38" i="4"/>
  <c r="K41" i="4" s="1"/>
  <c r="K43" i="4" l="1"/>
  <c r="L10" i="9" s="1"/>
  <c r="L36" i="9" s="1"/>
  <c r="L52" i="9" s="1"/>
  <c r="L57" i="9" s="1"/>
  <c r="L141" i="9" s="1"/>
  <c r="L145" i="9" s="1"/>
  <c r="J20" i="6"/>
  <c r="K97" i="1"/>
  <c r="J11" i="6" l="1"/>
  <c r="J17" i="6" s="1"/>
  <c r="J25" i="6" s="1"/>
  <c r="F11" i="6"/>
  <c r="F17" i="6" s="1"/>
  <c r="K32" i="7"/>
  <c r="J10" i="9"/>
  <c r="J36" i="9" s="1"/>
  <c r="J52" i="9" s="1"/>
  <c r="J57" i="9" s="1"/>
  <c r="J141" i="9" s="1"/>
  <c r="J145" i="9" s="1"/>
  <c r="J288" i="9" s="1"/>
  <c r="E33" i="4"/>
  <c r="F97" i="1"/>
  <c r="M97" i="1"/>
  <c r="H97" i="1"/>
  <c r="E36" i="4" l="1"/>
  <c r="E38" i="4" s="1"/>
  <c r="F25" i="6"/>
  <c r="F22" i="6"/>
  <c r="J22" i="6"/>
  <c r="H11" i="6"/>
  <c r="H87" i="1"/>
  <c r="M87" i="1"/>
  <c r="K87" i="1"/>
  <c r="K98" i="1" s="1"/>
  <c r="F87" i="1"/>
  <c r="M52" i="1"/>
  <c r="K52" i="1"/>
  <c r="K53" i="1" s="1"/>
  <c r="H52" i="1"/>
  <c r="F52" i="1"/>
  <c r="J16" i="8"/>
  <c r="H16" i="8"/>
  <c r="K21" i="7"/>
  <c r="I21" i="7"/>
  <c r="G21" i="7"/>
  <c r="G35" i="7" s="1"/>
  <c r="G37" i="7" s="1"/>
  <c r="E21" i="7"/>
  <c r="E35" i="7" s="1"/>
  <c r="E37" i="7" s="1"/>
  <c r="T18" i="2"/>
  <c r="T15" i="2"/>
  <c r="T14" i="2"/>
  <c r="T13" i="2"/>
  <c r="F10" i="9" l="1"/>
  <c r="F36" i="9" s="1"/>
  <c r="F52" i="9" s="1"/>
  <c r="F57" i="9" s="1"/>
  <c r="F141" i="9" s="1"/>
  <c r="F145" i="9" s="1"/>
  <c r="F288" i="9" s="1"/>
  <c r="E41" i="4"/>
  <c r="I35" i="7"/>
  <c r="I37" i="7" s="1"/>
  <c r="H17" i="6"/>
  <c r="H25" i="6" s="1"/>
  <c r="G42" i="7"/>
  <c r="F22" i="8" s="1"/>
  <c r="F11" i="8"/>
  <c r="F17" i="8" s="1"/>
  <c r="F25" i="8" s="1"/>
  <c r="E42" i="7"/>
  <c r="D11" i="8"/>
  <c r="D17" i="8" s="1"/>
  <c r="D25" i="8" s="1"/>
  <c r="K35" i="7"/>
  <c r="K37" i="7" s="1"/>
  <c r="H53" i="1"/>
  <c r="F98" i="1"/>
  <c r="M53" i="1"/>
  <c r="F53" i="1"/>
  <c r="E43" i="4" l="1"/>
  <c r="D22" i="6" s="1"/>
  <c r="D20" i="6"/>
  <c r="H11" i="8"/>
  <c r="H17" i="8" s="1"/>
  <c r="H25" i="8" s="1"/>
  <c r="I40" i="7"/>
  <c r="I42" i="7" s="1"/>
  <c r="K40" i="7"/>
  <c r="K42" i="7" s="1"/>
  <c r="J11" i="8"/>
  <c r="J17" i="8" s="1"/>
  <c r="D22" i="8"/>
  <c r="H113" i="1"/>
  <c r="R23" i="2"/>
  <c r="J20" i="8" l="1"/>
  <c r="J22" i="8" s="1"/>
  <c r="J25" i="8"/>
  <c r="G25" i="8"/>
  <c r="H20" i="8"/>
  <c r="H22" i="8" s="1"/>
  <c r="D17" i="3"/>
  <c r="D16" i="2"/>
  <c r="R24" i="2" l="1"/>
  <c r="F112" i="1" s="1"/>
  <c r="J16" i="2"/>
  <c r="R16" i="3" l="1"/>
  <c r="R17" i="3" s="1"/>
  <c r="G121" i="1" l="1"/>
  <c r="I121" i="1"/>
  <c r="J121" i="1"/>
  <c r="L121" i="1"/>
  <c r="D11" i="6"/>
  <c r="D17" i="6" s="1"/>
  <c r="D25" i="6" s="1"/>
  <c r="P23" i="3"/>
  <c r="N23" i="3"/>
  <c r="L23" i="3"/>
  <c r="H23" i="3"/>
  <c r="F23" i="3"/>
  <c r="K108" i="1" s="1"/>
  <c r="D23" i="3"/>
  <c r="K107" i="1" s="1"/>
  <c r="L17" i="3"/>
  <c r="J17" i="3"/>
  <c r="H17" i="3"/>
  <c r="F17" i="3"/>
  <c r="L24" i="2"/>
  <c r="P24" i="2"/>
  <c r="N24" i="2"/>
  <c r="H24" i="2"/>
  <c r="F24" i="2"/>
  <c r="F108" i="1" s="1"/>
  <c r="D24" i="2"/>
  <c r="F107" i="1" s="1"/>
  <c r="R16" i="2"/>
  <c r="L16" i="2"/>
  <c r="H16" i="2"/>
  <c r="F16" i="2"/>
  <c r="M113" i="1"/>
  <c r="T16" i="2" l="1"/>
  <c r="M98" i="1"/>
  <c r="M114" i="1" s="1"/>
  <c r="H98" i="1"/>
  <c r="H114" i="1" s="1"/>
  <c r="H121" i="1" s="1"/>
  <c r="J22" i="3" l="1"/>
  <c r="R22" i="3" s="1"/>
  <c r="M121" i="1"/>
  <c r="R23" i="3" l="1"/>
  <c r="J23" i="3"/>
  <c r="K110" i="1" s="1"/>
  <c r="K113" i="1" s="1"/>
  <c r="K114" i="1" s="1"/>
  <c r="K121" i="1" l="1"/>
  <c r="H22" i="6"/>
  <c r="G25" i="6"/>
  <c r="J23" i="2" l="1"/>
  <c r="J24" i="2" l="1"/>
  <c r="F110" i="1" s="1"/>
  <c r="F113" i="1" s="1"/>
  <c r="F114" i="1" s="1"/>
  <c r="F121" i="1" s="1"/>
  <c r="T23" i="2"/>
  <c r="T24" i="2" s="1"/>
</calcChain>
</file>

<file path=xl/sharedStrings.xml><?xml version="1.0" encoding="utf-8"?>
<sst xmlns="http://schemas.openxmlformats.org/spreadsheetml/2006/main" count="650" uniqueCount="363">
  <si>
    <t>บริษัท บี จิสติกส์ จำกัด (มหาชน) และบริษัทย่อย</t>
  </si>
  <si>
    <t>งบแสดงฐานะการเงิน</t>
  </si>
  <si>
    <t>พันบาท</t>
  </si>
  <si>
    <t>งบการเงินรวม</t>
  </si>
  <si>
    <t>งบการเงินเฉพาะกิจการ</t>
  </si>
  <si>
    <t xml:space="preserve">หมายเหตุ 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</si>
  <si>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</si>
  <si>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</si>
  <si>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</si>
  <si>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</si>
  <si>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 xml:space="preserve">    -   กิจการที่เกี่ยวข้องกัน</t>
  </si>
  <si>
    <t xml:space="preserve">    -   กิจการอื่น</t>
  </si>
  <si>
    <t>เงินให้กู้ยืมระยะสั้นและดอกเบี้ยค้างรับแก่บริษัทร่วม</t>
  </si>
  <si>
    <t>สินทรัพย์ภาษีเงินได้ของปีปัจจุบัน</t>
  </si>
  <si>
    <t>สินทรัพย์ทางการเงินหมุนเวียนอื่น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</si>
  <si>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</si>
  <si>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</si>
  <si>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</si>
  <si>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</si>
  <si>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เงินฝากธนาคารติดภาระค้ำประกัน</t>
  </si>
  <si>
    <t>เงินลงทุนในบริษัทย่อย</t>
  </si>
  <si>
    <t>เงินลงทุนในบริษัทร่วม</t>
  </si>
  <si>
    <t>เงินให้กู้ยืมระยะยาวและดอกเบี้ยค้างรับแก่บริษัทร่วม</t>
  </si>
  <si>
    <t>อสังหาริมทรัพย์เพื่อการลงทุน</t>
  </si>
  <si>
    <t xml:space="preserve">ที่ดิน อาคารและอุปกรณ์ - สุทธิ </t>
  </si>
  <si>
    <t>สินทรัพย์สิทธิการใช้ - สุทธิ</t>
  </si>
  <si>
    <t>สินทรัพย์ไม่มีตัวตน - สุทธิ</t>
  </si>
  <si>
    <t>ค่าความนิยม</t>
  </si>
  <si>
    <t>สินทรัพย์ไม่หมุนเวียนอื่น</t>
  </si>
  <si>
    <t>สินทรัพย์ภาษีเงินได้รอตัดบัญชี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</si>
  <si>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</si>
  <si>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</si>
  <si>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</si>
  <si>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</si>
  <si>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</si>
  <si>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ส่วนของหนี้สินตามสัญญาเช่าที่ถึงกำหนดชำระภายในหนึ่งปี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</si>
  <si>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</si>
  <si>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</si>
  <si>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</si>
  <si>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 - สุทธิ</t>
  </si>
  <si>
    <t>ประมาณการหนี้สินไม่หมุนเวียนสำหรับผลประโยชน์พนักงาน</t>
  </si>
  <si>
    <t>หนี้สินไม่หมุนเวียนอื่น</t>
  </si>
  <si>
    <t>หนี้สินภาษีเงินได้รอตัดบัญชี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</si>
  <si>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</si>
  <si>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</si>
  <si>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</si>
  <si>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</si>
  <si>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 (ส่วนต่ำ) มูลค่าหุ้น</t>
  </si>
  <si>
    <t>กำไร (ขาดทุน) สะสม</t>
  </si>
  <si>
    <t xml:space="preserve">   ขาดทุนสะสม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</si>
  <si>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</si>
  <si>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</si>
  <si>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</si>
  <si>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</si>
  <si>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</si>
  <si>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ผลกำไร (ขาดทุน)</t>
  </si>
  <si>
    <t>รวม</t>
  </si>
  <si>
    <t>จากการวัดมูลค่าใหม่ของ</t>
  </si>
  <si>
    <t>ผลต่างจากการเปลี่ยนแปลง</t>
  </si>
  <si>
    <t>องค์ประกอบ</t>
  </si>
  <si>
    <t>ส่วนได้เสีย</t>
  </si>
  <si>
    <t>ทุนที่ออก</t>
  </si>
  <si>
    <t>ส่วนเกิน (ส่วนต่ำ)</t>
  </si>
  <si>
    <t>ทุนสำรอง</t>
  </si>
  <si>
    <t>ผลประโยชน์พนักงาน</t>
  </si>
  <si>
    <t>ในมูลค่ายุติธรรมของ</t>
  </si>
  <si>
    <t>อื่นของส่วน</t>
  </si>
  <si>
    <t>ที่ไม่มีอำนาจ</t>
  </si>
  <si>
    <t>รวมส่วนของ</t>
  </si>
  <si>
    <t>และชำระแล้ว</t>
  </si>
  <si>
    <t>มูลค่าหุ้นสามัญ</t>
  </si>
  <si>
    <t xml:space="preserve">ตามกฎหมาย </t>
  </si>
  <si>
    <t>ขาดทุนสะสม</t>
  </si>
  <si>
    <t>ที่กำหนดไว้</t>
  </si>
  <si>
    <t>เงินลงทุนเผื่อขาย</t>
  </si>
  <si>
    <t>ของผู้ถือหุ้น</t>
  </si>
  <si>
    <t>ควบคุม</t>
  </si>
  <si>
    <t>ผู้ถือหุ้น</t>
  </si>
  <si>
    <t>โอนไปกำไร(ขาดทุน)สะสม</t>
  </si>
  <si>
    <t>เพิ่มทุน</t>
  </si>
  <si>
    <t>ผลกำไร (ขาดทุน) จาก</t>
  </si>
  <si>
    <t>การวัดมูลค่าใหม่ของ</t>
  </si>
  <si>
    <t>งบกำไรขาดทุนเบ็ดเสร็จ</t>
  </si>
  <si>
    <t xml:space="preserve">รายได้ </t>
  </si>
  <si>
    <t>รายได้จากการให้บริการ</t>
  </si>
  <si>
    <t>รายได้ดอกเบี้ย</t>
  </si>
  <si>
    <t>รายได้อื่น</t>
  </si>
  <si>
    <t>รวมรายได้</t>
  </si>
  <si>
    <t xml:space="preserve">ค่าใช้จ่าย </t>
  </si>
  <si>
    <t>ต้นทุนการให้บริการ</t>
  </si>
  <si>
    <t>ค่าใช้จ่ายในการขาย</t>
  </si>
  <si>
    <t xml:space="preserve">ค่าใช้จ่ายในการบริหาร </t>
  </si>
  <si>
    <t>หนี้สงสัยจะสูญ</t>
  </si>
  <si>
    <t>ต้นทุนทางการเงิน</t>
  </si>
  <si>
    <t>รวมค่าใช้จ่าย</t>
  </si>
  <si>
    <t>ส่วนแบ่งกำไร (ขาดทุน) จากเงินลงทุนในบริษัทร่วม</t>
  </si>
  <si>
    <t>กำไร(ขาดทุน) ก่อนภาษีเงินได้</t>
  </si>
  <si>
    <t>(ค่าใช้จ่าย) รายได้ภาษีเงินได้</t>
  </si>
  <si>
    <t>การแบ่งปัน กำไร(ขาดทุน)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</si>
  <si>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</si>
  <si>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</si>
  <si>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กำไร (ขาดทุน) เบ็ดเสร็จอื่น</t>
  </si>
  <si>
    <t xml:space="preserve">     กำไร(ขาดทุน)จากการวัดมูลค่าสินทรัพย์ทางการเงิน</t>
  </si>
  <si>
    <t xml:space="preserve">          -ผลประโยชน์พนักงานที่กำหนดไว้</t>
  </si>
  <si>
    <t>กำไร (ขาดทุน) เบ็ดเสร็จอื่นสำหรับงวด</t>
  </si>
  <si>
    <t>กำไร(ขาดทุน) เบ็ดเสร็จรวมสำหรับงวด</t>
  </si>
  <si>
    <t>การแบ่งปันกำไร (ขาดทุน) เบ็ดเสร็จรวม</t>
  </si>
  <si>
    <t>กำไร(ขาดทุน)ต่อหุ้นขั้นพื้นฐาน</t>
  </si>
  <si>
    <t xml:space="preserve">     กำไร(ขาดทุน) ต่อหุ้น (บาท)</t>
  </si>
  <si>
    <t xml:space="preserve">     จำนวนหุ้นสามัญถัวเฉลี่ยถ่วงน้ำหนัก (หุ้น)</t>
  </si>
  <si>
    <t>งบกระแสเงินสด</t>
  </si>
  <si>
    <t>กระแสเงินสดจากกิจกรรมดำเนินงาน</t>
  </si>
  <si>
    <t>ค่าเสื่อมราคาและค่าใช้จ่ายตัดบัญชี</t>
  </si>
  <si>
    <t>ตัดจำหน่ายสินทรัพย์สิทธิการใช้</t>
  </si>
  <si>
    <t>หนี้สงสัยจะสูญ(กลับรายการ)</t>
  </si>
  <si>
    <t>ค่าใช้จ่ายผลประโยชน์พนักงาน</t>
  </si>
  <si>
    <t>(กำไร)ขาดทุนจากอัตราแลกเปลี่ยนที่ยังไม่เกิดขึ้น</t>
  </si>
  <si>
    <t>ขาดทุนขากการขายทรัพย์สินถาวร</t>
  </si>
  <si>
    <t>(กำไร)จากการจำหน่ายสินทรัพย์ทางการเงินหมุนเวียน</t>
  </si>
  <si>
    <t>ส่วนแบ่งกำไรในบริษัทร่วม</t>
  </si>
  <si>
    <t>ดอกเบี้ยรับ</t>
  </si>
  <si>
    <t>ดอกเบี้ยจ่าย</t>
  </si>
  <si>
    <t>ภาษีเงินได้</t>
  </si>
  <si>
    <t>กำไร(ขาดทุน)จากการดำเนินงานก่อนการเปลี่ยนแปลงในสินทรัพย์</t>
  </si>
  <si>
    <t xml:space="preserve">    และหนี้สินดำเนินงาน</t>
  </si>
  <si>
    <t>สินทรัพย์ดำเนินงาน(เพิ่มขึ้น)ลดลง</t>
  </si>
  <si>
    <t>ลูกหนี้การค้าและลูกหนี้อื่นหมุนเวียนลดลง</t>
  </si>
  <si>
    <t>สินทรัพย์หมุนเวียนอื่น(เพิ่มขึ้น)ลดลง</t>
  </si>
  <si>
    <t>สินทรัพย์ไม่หมุนเวียนอื่น(เพิ่มขึ้น)ลดลง</t>
  </si>
  <si>
    <t>เจ้าหนี้การค้าและเจ้าหนี้อื่นหมุนเวียน(ลดลง)</t>
  </si>
  <si>
    <t>หนี้สินหมุนเวียนอื่นเพิ่มขึ้น</t>
  </si>
  <si>
    <t>หนี้สินไม่หมุนเวียนอื่นเพิ่มขึ้น</t>
  </si>
  <si>
    <t>กระแสเงินสดสุทธิได้มาจากการดำเนินงาน</t>
  </si>
  <si>
    <t>เงินสดจ่ายผลประโยชน์พนักงาน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</si>
  <si>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</si>
  <si>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</si>
  <si>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เงินสดรับดอกเบี้ย</t>
  </si>
  <si>
    <t>เงินฝากติดภาระค้ำประกัน(เพิ่มขึ้น)</t>
  </si>
  <si>
    <t>เงินให้กู้ยืมระยะสั้นแก่บริษัทย่อย</t>
  </si>
  <si>
    <t>เงินสดจ่ายชำระค่าเพิ่มทุนในเงินลงทุนในบริษัทร่วม</t>
  </si>
  <si>
    <t>เงินสดจ่ายเพื่อซื้อที่ดิน อาคาร และอุปกรณ์</t>
  </si>
  <si>
    <t>เงินสดจ่ายซื้อสินทรัพย์ไม่มีตัวตน</t>
  </si>
  <si>
    <t>เงินสดสุทธิได้มาจากกิจกรรมลงทุน</t>
  </si>
  <si>
    <t>กระแสเงินสดจากกิจกรรมจัดหาเงิน</t>
  </si>
  <si>
    <t>เงินสดจ่ายดอกเบี้ย</t>
  </si>
  <si>
    <t>เงินสดจ่ายคืนหนี้สินภายใต้สัญญาเช่า</t>
  </si>
  <si>
    <t>เงินสดรับจากการเพิ่มทุน</t>
  </si>
  <si>
    <t>เงินสดสุทธิ(ใช้ไปใน)กิจกรรมจัดหาเงิน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</si>
  <si>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</si>
  <si>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เงินสดและรายการเทียบเท่าเงินสดรับจากการซื้อบริษัทย่อย</t>
  </si>
  <si>
    <t>ผลกระทบจากอัตราแลกเปลี่ยนของเงินตราต่างประเทศ</t>
  </si>
  <si>
    <t>ข้อมูลเพิ่มเติมเกี่ยวกับงบกระแสเงินสด</t>
  </si>
  <si>
    <t>เจ้าหนี้ตามสัญญาเช่าลดลงจากการขายสินทรัพย์สิทธิการใช้</t>
  </si>
  <si>
    <t>เจ้าหนี้ตามสัญญาเช่าเพิ่มขึ้นจากสินทรัพย์สิทธิการใช้</t>
  </si>
  <si>
    <t>Test</t>
  </si>
  <si>
    <t>Checked</t>
  </si>
  <si>
    <t>นางสาวสุทธิรัตน์ ลีสวัสดิ์ตระกูล</t>
  </si>
  <si>
    <t>(..............................................................................................)</t>
  </si>
  <si>
    <t xml:space="preserve">          (..............................................................................................)</t>
  </si>
  <si>
    <t xml:space="preserve">          นายปัญญา บุญญาภิวัฒน์</t>
  </si>
  <si>
    <t>งบกำไรขาดทุน</t>
  </si>
  <si>
    <t>ยอดคงเหลือ ณ วันที่ 1 มกราคม 2565</t>
  </si>
  <si>
    <t>เงินให้กู้ยืมระยะสั้นแก่บริษัทที่เกี่ยวข้องกัน</t>
  </si>
  <si>
    <t>กำไรจากการขายสิทธิการเช่าท่าเทียบเรือ</t>
  </si>
  <si>
    <t>กำไรจากการขายทรัพย์สินถาวร</t>
  </si>
  <si>
    <t>เงินมัดจำเพื่อซื้อที่ดิน</t>
  </si>
  <si>
    <t>เงินปันผลรับ</t>
  </si>
  <si>
    <t>หนี้สินดำเนินงานเพิ่มขึ้น(ลดลง)</t>
  </si>
  <si>
    <t>-1-</t>
  </si>
  <si>
    <t>-2-</t>
  </si>
  <si>
    <t>-3-</t>
  </si>
  <si>
    <t>-4-</t>
  </si>
  <si>
    <t>กำไรจากอัตราแลกเปลี่ยน</t>
  </si>
  <si>
    <t>เงินสดจ่ายเพื่อซื้อสินทรัพย์สิทธิการใช้</t>
  </si>
  <si>
    <t>เงินสดจ่ายเพื่อปรับปรุงสิทธิการเช่า</t>
  </si>
  <si>
    <t>เงินสดรับจากเพิ่มทุนในบริษัทย่อย(จากส่วนได้เสียที่ไม่มีอำนาจควบคุม)</t>
  </si>
  <si>
    <t>31 ธันวาคม 2565</t>
  </si>
  <si>
    <t>ลูกหนี้ผ่อนชำระ</t>
  </si>
  <si>
    <t>-5-</t>
  </si>
  <si>
    <t>-6-</t>
  </si>
  <si>
    <t xml:space="preserve">ทุนที่ออกจำหน่ายและชำระแล้ว </t>
  </si>
  <si>
    <t>ทุนจดทะเบียน - มูลค่าหุ้นละ 0.68 บาท</t>
  </si>
  <si>
    <t>งบแสดงฐานะการเงิน (ต่อ)</t>
  </si>
  <si>
    <t>ยอดคงเหลือ ณ วันที่ 1 มกราคม 2566</t>
  </si>
  <si>
    <t>กำไร(ขาดทุน)เบ็ดเสร็จรวมสำหรับงวด</t>
  </si>
  <si>
    <t>(ยังไม่ได้ตรวจสอบ/สอบทานแล้ว)</t>
  </si>
  <si>
    <t>หมายเหตุประกอบงบการเงินระหว่างกาลถือเป็นส่วนหนึ่งของงบการเงินระหว่างกาลนี้</t>
  </si>
  <si>
    <t>(ตรวจสอบแล้ว)</t>
  </si>
  <si>
    <t>สอบทานแล้ว)</t>
  </si>
  <si>
    <t>กำไร(ขาดทุน) สำหรับงวด</t>
  </si>
  <si>
    <t>เงินสดรับจากเงินกู้ยืมระยะสั้นจากการออกหุ้นกู้</t>
  </si>
  <si>
    <t>ลูกหนี้ผ่อนชำระที่ครบกำหนดภายใน 1 ปี</t>
  </si>
  <si>
    <t>สินทรัพย์ทางการเงินที่วัดมูลค่าด้วยมูลค่ายุติธรรมผ่านกำไรหรือขาดทุน</t>
  </si>
  <si>
    <t>เงินสดรับคืนจากให้กู้ยืมระยะสั้นแก่บริษัทย่อย</t>
  </si>
  <si>
    <t>เงินให้กู้ยืมระยะยาวแก่บริษัทย่อย</t>
  </si>
  <si>
    <t>เงินให้กู้ยืมระยะยาวแก่กิจการอื่น</t>
  </si>
  <si>
    <t>เงินสดและรายการเทียบเท่าเงินสดต้นงวด</t>
  </si>
  <si>
    <t>สินทรัพย์สิทธิการใช้(เพิ่มขึ้น)</t>
  </si>
  <si>
    <t xml:space="preserve">สำหรับงวดสามเดือนสิ้นสุดวันที่ </t>
  </si>
  <si>
    <t>ลูกหนี้แฟคเตอริ่ง</t>
  </si>
  <si>
    <t>เงินจ่ายล่วงหน้าค่าโครงการ</t>
  </si>
  <si>
    <t>เงินประกันโครงการ</t>
  </si>
  <si>
    <t>เงินฝากธนาคารติดภาระค้ำประกันระยะสั้น</t>
  </si>
  <si>
    <t>เงินจ่ายล่วงหน้าเงินลงทุน</t>
  </si>
  <si>
    <t>สินทรัพย์รอการขาย</t>
  </si>
  <si>
    <t>ส่วนของเงินกู้ยืมสถาบันการเงินกำหนดชำระภายในหนึ่งปี</t>
  </si>
  <si>
    <t>เงินเบิกล่วงหน้าค่าโครงการ</t>
  </si>
  <si>
    <t>เงินกู้ยืมระยะยาวสถาบันการเงิน</t>
  </si>
  <si>
    <t>หุ้นกู้ระยะยาว</t>
  </si>
  <si>
    <t>สำหรับงวดหกเดือนสิ้นสุดวันที่ 30 มิถุนายน 2566</t>
  </si>
  <si>
    <t>กำไรจากการขายเงินลงทุนในบริษัทย่อย</t>
  </si>
  <si>
    <t>ค่าใช้จ่ายในนการขาย</t>
  </si>
  <si>
    <t>ค่าใช้จ่ายในการบริหาร</t>
  </si>
  <si>
    <t>อื่นๆ</t>
  </si>
  <si>
    <t>ยอดคงเหลือ ณ วันที่ 30 มิถุนายน 2565</t>
  </si>
  <si>
    <t>ยอดคงเหลือ ณ วันที่ 30 มิถุนายน 2566</t>
  </si>
  <si>
    <t>รายการปรับกระทบรายการกำไร(ขาดทุน)ก่อนภาษีเงินได้</t>
  </si>
  <si>
    <t>ประมาณการหนี้สินผลประโยชน์พนักงาน-ต้นทุนในอดีต</t>
  </si>
  <si>
    <t>หนี้สูญ</t>
  </si>
  <si>
    <t>กำไรจากการซื้อหน่วยธุรกิจ</t>
  </si>
  <si>
    <t>ค่าเช่าค้างจ่าย(ลดลง)</t>
  </si>
  <si>
    <t>ภาษีเงินได้รับคืน</t>
  </si>
  <si>
    <t>เงินสดจ่ายซื้อลูกหนี้แฟคเตอริ่ง</t>
  </si>
  <si>
    <t>เงินสดรับจากการจำหน่ายหน่วยลงทุนในกองทุนเปิด</t>
  </si>
  <si>
    <t>เงินสดรับจากการจำหน่ายเงินลงทุนบริษัทย่อย</t>
  </si>
  <si>
    <t>เงินสดจ่ายล่วงหน้าเงินลงทุน</t>
  </si>
  <si>
    <t>เงินสดจ่ายเพื่อเพิ่มทุนในบริษัทย่อย</t>
  </si>
  <si>
    <t>เงินให้กู้ยืมระยะสั้นแก่บริษัทร่วม</t>
  </si>
  <si>
    <t>เงินให้กู้ยืมระยะยาวแก่บริษัทร่วม</t>
  </si>
  <si>
    <t>เงินสดรับจากการให้กู้ยืมระยะยาวแก่บริษัทร่วม</t>
  </si>
  <si>
    <t>เงินสดจ่ายชำระค่าเพิ่มทุนในเงินลงทุนอื่น</t>
  </si>
  <si>
    <t>เงินสดรับจากการขายสินทรัพย์สิทธิการใช้</t>
  </si>
  <si>
    <t>ค่าใช้จ่ายในการออกหุ้นกู้ระยะสั้น</t>
  </si>
  <si>
    <t>เงินสดรับจากเงินกู้ยืมระยะยาวจากการออกหุ้นกู้</t>
  </si>
  <si>
    <t>ค่าใช้จ่ายในการออกหุ้นกู้ระยะยาว</t>
  </si>
  <si>
    <t>เงินสดรับจากเงินกู้ยืมจากสถาบันการเงิน</t>
  </si>
  <si>
    <t>เงินสดและรายการเทียบเท่าเงินสดปลายปี</t>
  </si>
  <si>
    <t>สินทรัพย์และหนี้สินเพิ่มขึ้นจากการรวมธุรกิจ</t>
  </si>
  <si>
    <t>สินทรัพย์ที่ระบุได้</t>
  </si>
  <si>
    <t>ซื้อ เดอะ เมกะวัตต์</t>
  </si>
  <si>
    <t>ซื้อสินทรัพย์คอมพลีส</t>
  </si>
  <si>
    <t xml:space="preserve"> เงินสดและรายการเทียบเท่าเงินสด</t>
  </si>
  <si>
    <t>-     ลูกหนี้การค้าและลูกหนี้อื่น</t>
  </si>
  <si>
    <t>-     ลูกหนี้การค้าและลูกหนี้อื่นกิจการที่เกี่ยวข้อง</t>
  </si>
  <si>
    <t>-  เงินให้กู้ยืมระยะสั้นและดอกเบี้ยค้างรับแก่บริษัทย่อย</t>
  </si>
  <si>
    <t>-  เงินฝากภาระค้ำประกัน</t>
  </si>
  <si>
    <t>-  เงินจ่ายล่วงหน้าค่าโครงการ</t>
  </si>
  <si>
    <t>-     สินทรัพย์หมุนเวียนอื่น</t>
  </si>
  <si>
    <t>-     เงินลงทุนในบริษัทร่วม</t>
  </si>
  <si>
    <t>-     เงินจ่ายค่าหุ้นล่วงหน้า</t>
  </si>
  <si>
    <t>-     เงินให้กู้ยืมระยะยาวแก่บริษัทย่อย</t>
  </si>
  <si>
    <t>-     ส่วนปรับปรุงอาคารและอุปกรณ์</t>
  </si>
  <si>
    <t>-  สินทรัพย์รอการขาย</t>
  </si>
  <si>
    <t>-     สินทรัพย์สิทธิการใช้</t>
  </si>
  <si>
    <t>- สิทธิในการดำเนินการผลิตและจำหน่ายไฟฟ้า</t>
  </si>
  <si>
    <t>-     ค่าความนิยม</t>
  </si>
  <si>
    <t>-     สินทรัพย์ไม่หมุนเวียนอื่น</t>
  </si>
  <si>
    <t xml:space="preserve">   รวมสินทรัพย์ที่ระบุได้</t>
  </si>
  <si>
    <t>หนี้สินที่ระบุได้</t>
  </si>
  <si>
    <t>-     เจ้าหนี้การค้าละเจ้าหนี้อื่น</t>
  </si>
  <si>
    <t>-     เจ้าหนี้การค้าและเจ้าหนี้อื่น กิจการที่เกี่ยวข้องกัน</t>
  </si>
  <si>
    <t>-     เงินเบิกล่วงหน้าค่าโครงการ</t>
  </si>
  <si>
    <t>-    เงินกู้ยืมระยะสั้นจากกิจการที่เกี่ยวข้องกัน</t>
  </si>
  <si>
    <t>-   เงินกู้ยืมจากบุคคลอื่น</t>
  </si>
  <si>
    <t>-   เงินกู้ยืมระยะสั้น</t>
  </si>
  <si>
    <t>-   หนี้สินตามสัญญาเช่าทางการเงินที่ถึงกำหนดภายในหนึ่งปี</t>
  </si>
  <si>
    <t>-   ภาษีเงินได้ค้างจ่าย</t>
  </si>
  <si>
    <t>-   หนี้สินหมุนเวียนอื่น</t>
  </si>
  <si>
    <t>-    เงินกู้ยืมระยะยาวจากสถาบันการเงิน</t>
  </si>
  <si>
    <t>-   หนี้สินตามสัญญาเช่าทางการเงิน</t>
  </si>
  <si>
    <t>-     หนี้สินภาษีเงินได้รอตัดบัญชี</t>
  </si>
  <si>
    <t>-     ภาระผูกพันผลประโยชน์พนักงาน</t>
  </si>
  <si>
    <t xml:space="preserve">   รวมหนี้สินที่ระบุได้</t>
  </si>
  <si>
    <t>สินทรัพย์และหนี้สินสุทธิที่ระบุได้ - ที่ได้รับ</t>
  </si>
  <si>
    <t>-    ส่วนได้เสียที่ไม่มีอำนาจควบคุม</t>
  </si>
  <si>
    <t>ทรัพย์สินและหนี้สินที่ลดลงจากการขายบริษัทย่อย</t>
  </si>
  <si>
    <t>ขาย บริษัทบียอนxxxx</t>
  </si>
  <si>
    <t xml:space="preserve">     ลูกหนี้การค้ากิจการที่เกี่ยวข้องกัน</t>
  </si>
  <si>
    <t xml:space="preserve">    ลูกหนี้การค้ากิจการอื่น</t>
  </si>
  <si>
    <t xml:space="preserve">    ลูกหนี้หมุนเวียนอื่นกิจการที่เกี่ยวข้องกัน</t>
  </si>
  <si>
    <t xml:space="preserve">    ลูกหนี้หมุนเวียนอื่นกิจการอื่น</t>
  </si>
  <si>
    <t>ลูกหนี้ผ่อนชำระภายใน 1 ปี</t>
  </si>
  <si>
    <t>เงินให้กู้ยืมระยะสั้นและดอกเบี้ยค้างรับแก่กิจการที่เกี่ยวข้องกัน</t>
  </si>
  <si>
    <t>สินทรัพย์หมุ่นเวียนอื่น</t>
  </si>
  <si>
    <t>ค่าความนิยม-สุทธิ</t>
  </si>
  <si>
    <t xml:space="preserve">    เจ้าหนี้การค้ากิจการอื่น</t>
  </si>
  <si>
    <t xml:space="preserve">    เจ้าหนี้หมุนเวียนอื่นกิจการที่เกี่ยวข้องกัน</t>
  </si>
  <si>
    <t xml:space="preserve">    เจ้าหนี้หมุนเวียนอื่นกิจการอื่น</t>
  </si>
  <si>
    <t>เงินกู้ยืมระยะสั้นจากกิจการที่เกี่ยวข้องกัน</t>
  </si>
  <si>
    <t>เงินกู้ยืมระยะยาวจากบุคคลหรือกิจการที่เกี่ยวข้องกัน</t>
  </si>
  <si>
    <t>ลดลงจากการขายบริษัทย่อย</t>
  </si>
  <si>
    <t>เพิ่มขึ้นจากการซื้อบริษัทย่อย</t>
  </si>
  <si>
    <t>-7-</t>
  </si>
  <si>
    <t>-8-</t>
  </si>
  <si>
    <t>- 9 -</t>
  </si>
  <si>
    <t>- 10 -</t>
  </si>
  <si>
    <t>- 11 -</t>
  </si>
  <si>
    <t>(ยังไม่ได้ตรวจสอบ/</t>
  </si>
  <si>
    <t>เงินสดรับจากการขายเงินลงทุนในบริษัทย่อยลดลง</t>
  </si>
  <si>
    <t>เงินสดรับจากการขายเงินลงทุนในบริษัทร่วมเพิ่มขึ้น</t>
  </si>
  <si>
    <t xml:space="preserve">  หุ้นสามัญ 27,828,484,933 หุ้น</t>
  </si>
  <si>
    <t>ณ วันที่ 30 กันยายน 2566</t>
  </si>
  <si>
    <t>30 กันยายน 2566</t>
  </si>
  <si>
    <t>สำหรับงวดเก้าเดือนสิ้นสุดวันที่ 30 กันยายน 2566</t>
  </si>
  <si>
    <t>ยอดคงเหลือ ณ วันที่ 30 กันยายน 2565</t>
  </si>
  <si>
    <t>ยอดคงเหลือ ณ วันที่ 30 กันยายน 2566</t>
  </si>
  <si>
    <t>สำหรับงวดสามเดือนสิ้นสุดวันที่ 30 กันยายน 2566</t>
  </si>
  <si>
    <t>30 กันยายน 2565</t>
  </si>
  <si>
    <t xml:space="preserve">สำหรับงวดเก้าเดือนสิ้นสุดวันที่ </t>
  </si>
  <si>
    <t>(กำไร) ขาดทุนจากการยกเลิกสัญญา</t>
  </si>
  <si>
    <t>(กำไร) ขาดทุนจากการจำหน่ายเงินลงทุนบริษัทร่วม</t>
  </si>
  <si>
    <t>เงินให้กู้ยืมระยะยาวแก่บริษัทที่เกี่ยวข้องกัน</t>
  </si>
  <si>
    <t>เงินสดรับจากการขายอาคาร อุปกรณ์ และสินทรัพย์ไม่มีตัวตน</t>
  </si>
  <si>
    <t>เจ้าหนี้ตามสัญญาเช่าเพิ่มขึ้นจากสัญญาเช่าซื้อ</t>
  </si>
  <si>
    <t>ที่ดิน อาคาร และอุปกรณ์ลดลง(เพิ่มขึ้น)จากสัญญาเช่าซื้อ</t>
  </si>
  <si>
    <t>เจ้าหนี้หมุนเวียนอื่นเพิ่มขึ้นจากการซื้อเงินลงทุนบริษัทร่วม</t>
  </si>
  <si>
    <t>ลูกหนี้หมุนเวียนอื่นเพิ่มขึ้นจากการขายบริษัทร่วม</t>
  </si>
  <si>
    <t>รายได้จากค่าก่อสร้าง</t>
  </si>
  <si>
    <t>รายได้จากการขายไฟ</t>
  </si>
  <si>
    <t>ต้นทุนงานก่อสร้าง</t>
  </si>
  <si>
    <t>ต้นทุนการขายไฟ</t>
  </si>
  <si>
    <t>ลูกหนี้ค่าขายเงินลงทุน</t>
  </si>
  <si>
    <t xml:space="preserve">     - ใบรับรองเครดิตการผลิตพลังงานหมุนเวียน</t>
  </si>
  <si>
    <t xml:space="preserve">     - อื่นๆ</t>
  </si>
  <si>
    <t>เงินมัดจำค่าที่ดินรับล่วงหน้า</t>
  </si>
  <si>
    <t>ภาษีเงินได้นิติบุคคค้างจ่าย</t>
  </si>
  <si>
    <t>เงินกู้ยืมระยะยาวกิจการอื่น</t>
  </si>
  <si>
    <t>เงินให้กู้ยืมระยะสั้นและดอกเบี้ยค้างรับแก่กิจการอื่น</t>
  </si>
  <si>
    <t>เงินให้กู้ยืมระยะยาวและดอกเบี้ยค้างรับแก่กิจการย่อย</t>
  </si>
  <si>
    <t>เงินให้กู้ยืมระยะยาวและดอกเบี้ยค้างรับแก่กิจการอื่น</t>
  </si>
  <si>
    <t>หุ้นกู้ระยะสั้น</t>
  </si>
  <si>
    <t>เงินกู้ยืมระยะสั้นและดอกเบี้ยค้างจ่ายกิจการที่เกี่ยวข้องกัน</t>
  </si>
  <si>
    <t>เงินกู้ยืมระยะสั้นและดอกเบี้ยค้างจ่ายกิจการอื่น</t>
  </si>
  <si>
    <t xml:space="preserve">  หุ้นสามัญ 24,222,023,562 หุ้น มูลค่าหุ้นละ 0.68 บาท</t>
  </si>
  <si>
    <t>ค่าใช้จ่ายในการออกหุ้นกู้ตัดจ่าย</t>
  </si>
  <si>
    <t>(กำไร) ขาดทุนจากการจำหน่ายเงินลงทุนบริษัทย่อย</t>
  </si>
  <si>
    <t>ใบรับรองเครดิตการผลิตพลังงานหมุนเวียน</t>
  </si>
  <si>
    <t>เงินสดรับจากการขายเงินลงทุนในบริษัทร่วม</t>
  </si>
  <si>
    <t>เงินสดจ่ายเพื่อซื้อในบริษัทย่อยสุทธิจากเงินสดที่ได้รับมา</t>
  </si>
  <si>
    <t>เงินสดจ่ายค่าใช้จ่ายที่เกี่ยวข้องกับการขายเงินลงทุนในบริษัทย่อย</t>
  </si>
  <si>
    <t xml:space="preserve">  หุ้นสามัญ 3,460,259,199 หุ้น มูลค่าหุ้นละ 0.68 บาท</t>
  </si>
  <si>
    <t>เงินสดรับคืนจากเงินให้กู้ยืมระยะสั้นแก่กิจการที่เกี่ยวข้องกัน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</si>
  <si>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</si>
  <si>
    <t>เงินสดรับคืนจากเงินให้กู้ยืมระยะยาวแก่กิจการอื่น</t>
  </si>
  <si>
    <t>ลูกหนี้การค้าและลูกหนี้หมุนเวียนอื่นเพิ่มขึ้น</t>
  </si>
  <si>
    <t>เงินปันผลรับลดลง</t>
  </si>
  <si>
    <t>เงินลงทุนในบริษัทร่วมลดลงจากการโอนไปเป็นเงินลงทุนในบริษัทย่อย</t>
  </si>
  <si>
    <t>เงินลงทุนในบริษัทย่อยเพิ่มขึ้นจากการรับโอนมาจากบริษัทร่วม</t>
  </si>
  <si>
    <t>เงินลงทุนในบริษัทร่วมเพิ่มขึ้น</t>
  </si>
  <si>
    <t>เจ้าหนี้การค้าและเจ้าหนี้อื่นหมุนเวียนเพิ่มขึ้น</t>
  </si>
  <si>
    <t>เงินสดรับคืนจากเงินให้กู้กรรมการ</t>
  </si>
  <si>
    <t>รับเงินสดมัดจำค่าที่ดิน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</si>
  <si>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</si>
  <si>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เงินสดรับจากเงินกู้ยืมระยะสั้นกิจการที่เกี่ยวข้องกัน</t>
  </si>
  <si>
    <t>เงินสดจ่ายเงินกู้ยืมระยะสั้นกิจการที่เกี่ยวข้องกัน</t>
  </si>
  <si>
    <t>เงินสดจ่ายเงินกู้ยืมระยะยาวกิจการอื่น</t>
  </si>
  <si>
    <t>รายการตัดจ่ายภาษีเงินได้นิติบุคคลที่ขอคืน</t>
  </si>
  <si>
    <t xml:space="preserve">  หุ้นสามัญ 4,549,179,515 หุ้น</t>
  </si>
  <si>
    <t>- 12 -</t>
  </si>
  <si>
    <t>ค่าชดเชยความเสียหายจากคดีความ</t>
  </si>
  <si>
    <t>กำไร(ขาดทุน)สำหรับงวด</t>
  </si>
  <si>
    <t>รายได้จากการขายน้ำดิบ</t>
  </si>
  <si>
    <t>ต้นทุนในการขายน้ำดิบ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</si>
</sst>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.00;\(#,##0.00\)"/>
    <numFmt numFmtId="190" formatCode="_(* #,##0.00_);_(* \(#,##0.00\);_(* &quot;-&quot;_);_(@_)"/>
    <numFmt numFmtId="191" formatCode="_(* #,##0_);_(* \(#,##0\);_(* &quot;-&quot;??_);_(@_)"/>
    <numFmt numFmtId="192" formatCode="_-* #,##0_-;\-* #,##0_-;_-* &quot;-&quot;??_-;_-@_-"/>
    <numFmt numFmtId="193" formatCode="#,##0\ ;\(#,##0\)"/>
    <numFmt numFmtId="194" formatCode="#,##0.00\ ;\(#,##0.00\)"/>
    <numFmt numFmtId="195" formatCode="#,##0.000\ ;\(#,##0.000\)"/>
    <numFmt numFmtId="196" formatCode="#,##0.0000\ ;\(#,##0.0000\)"/>
  </numFmts>
  <fonts count="24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i/>
      <sz val="14"/>
      <name val="Angsana New"/>
      <family val="1"/>
    </font>
    <font>
      <sz val="14"/>
      <color indexed="9"/>
      <name val="Angsana New"/>
      <family val="1"/>
    </font>
    <font>
      <sz val="14"/>
      <color theme="0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sz val="11"/>
      <name val="Times New Roman"/>
      <family val="1"/>
    </font>
    <font>
      <b/>
      <u/>
      <sz val="14"/>
      <name val="Angsana New"/>
      <family val="1"/>
    </font>
    <font>
      <u/>
      <sz val="14"/>
      <color theme="1"/>
      <name val="Angsana New"/>
      <family val="1"/>
    </font>
    <font>
      <sz val="12"/>
      <name val="Angsana New"/>
      <family val="1"/>
    </font>
    <font>
      <b/>
      <sz val="12"/>
      <name val="Angsana New"/>
      <family val="1"/>
    </font>
    <font>
      <sz val="11"/>
      <color theme="1"/>
      <name val="Tahoma"/>
      <family val="2"/>
      <scheme val="minor"/>
    </font>
    <font>
      <sz val="14"/>
      <color theme="1"/>
      <name val="Angsana New"/>
      <family val="1"/>
      <charset val="222"/>
    </font>
    <font>
      <i/>
      <sz val="14"/>
      <color theme="1"/>
      <name val="Angsana New"/>
      <family val="1"/>
    </font>
    <font>
      <b/>
      <sz val="15"/>
      <color theme="1"/>
      <name val="Angsana New"/>
      <family val="1"/>
    </font>
    <font>
      <sz val="14"/>
      <color rgb="FF000000"/>
      <name val="Angsana New"/>
      <family val="1"/>
    </font>
    <font>
      <sz val="14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88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13" fillId="0" borderId="0"/>
    <xf numFmtId="0" fontId="7" fillId="0" borderId="0"/>
    <xf numFmtId="188" fontId="7" fillId="0" borderId="0" applyFont="0" applyFill="0" applyBorder="0" applyAlignment="0" applyProtection="0"/>
    <xf numFmtId="0" fontId="18" fillId="0" borderId="0"/>
    <xf numFmtId="0" fontId="7" fillId="0" borderId="0"/>
    <xf numFmtId="188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269">
    <xf numFmtId="0" fontId="0" fillId="0" borderId="0" xfId="0"/>
    <xf numFmtId="0" fontId="3" fillId="0" borderId="0" xfId="2" applyFont="1"/>
    <xf numFmtId="0" fontId="4" fillId="0" borderId="0" xfId="2" applyFont="1"/>
    <xf numFmtId="0" fontId="3" fillId="0" borderId="0" xfId="2" applyFont="1" applyAlignment="1">
      <alignment horizontal="center"/>
    </xf>
    <xf numFmtId="49" fontId="4" fillId="0" borderId="0" xfId="2" applyNumberFormat="1" applyFont="1"/>
    <xf numFmtId="0" fontId="3" fillId="0" borderId="1" xfId="2" applyFont="1" applyBorder="1" applyAlignment="1">
      <alignment horizontal="center"/>
    </xf>
    <xf numFmtId="49" fontId="3" fillId="0" borderId="0" xfId="2" applyNumberFormat="1" applyFont="1"/>
    <xf numFmtId="0" fontId="4" fillId="0" borderId="0" xfId="2" applyFont="1" applyAlignment="1">
      <alignment horizontal="center"/>
    </xf>
    <xf numFmtId="187" fontId="4" fillId="0" borderId="0" xfId="2" applyNumberFormat="1" applyFont="1"/>
    <xf numFmtId="187" fontId="4" fillId="0" borderId="0" xfId="2" applyNumberFormat="1" applyFont="1" applyAlignment="1">
      <alignment horizontal="right"/>
    </xf>
    <xf numFmtId="191" fontId="4" fillId="0" borderId="0" xfId="3" applyNumberFormat="1" applyFont="1" applyFill="1" applyBorder="1" applyAlignment="1">
      <alignment horizontal="center"/>
    </xf>
    <xf numFmtId="188" fontId="4" fillId="0" borderId="0" xfId="3" applyFont="1" applyFill="1" applyAlignment="1">
      <alignment horizontal="center"/>
    </xf>
    <xf numFmtId="49" fontId="8" fillId="0" borderId="0" xfId="2" applyNumberFormat="1" applyFont="1"/>
    <xf numFmtId="0" fontId="8" fillId="0" borderId="0" xfId="2" applyFont="1" applyAlignment="1">
      <alignment horizontal="center"/>
    </xf>
    <xf numFmtId="49" fontId="11" fillId="0" borderId="0" xfId="2" applyNumberFormat="1" applyFont="1" applyAlignment="1">
      <alignment horizontal="center"/>
    </xf>
    <xf numFmtId="49" fontId="11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/>
    </xf>
    <xf numFmtId="188" fontId="4" fillId="0" borderId="0" xfId="3" applyFont="1" applyFill="1"/>
    <xf numFmtId="0" fontId="4" fillId="0" borderId="0" xfId="2" applyFont="1" applyAlignment="1">
      <alignment horizontal="center" vertical="top"/>
    </xf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/>
    </xf>
    <xf numFmtId="191" fontId="4" fillId="0" borderId="0" xfId="3" applyNumberFormat="1" applyFont="1" applyFill="1" applyBorder="1" applyAlignment="1">
      <alignment horizontal="right"/>
    </xf>
    <xf numFmtId="43" fontId="4" fillId="0" borderId="0" xfId="2" applyNumberFormat="1" applyFont="1"/>
    <xf numFmtId="0" fontId="8" fillId="0" borderId="0" xfId="2" applyFont="1"/>
    <xf numFmtId="191" fontId="4" fillId="0" borderId="0" xfId="2" applyNumberFormat="1" applyFont="1"/>
    <xf numFmtId="43" fontId="4" fillId="0" borderId="0" xfId="1" applyFont="1" applyFill="1"/>
    <xf numFmtId="0" fontId="3" fillId="0" borderId="0" xfId="2" applyFont="1" applyAlignment="1">
      <alignment horizontal="center" vertical="center" wrapText="1"/>
    </xf>
    <xf numFmtId="49" fontId="4" fillId="0" borderId="0" xfId="0" applyNumberFormat="1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/>
    <xf numFmtId="191" fontId="4" fillId="0" borderId="0" xfId="0" applyNumberFormat="1" applyFont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187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vertical="top" wrapText="1"/>
    </xf>
    <xf numFmtId="187" fontId="4" fillId="0" borderId="5" xfId="0" applyNumberFormat="1" applyFont="1" applyBorder="1" applyAlignment="1">
      <alignment horizontal="right"/>
    </xf>
    <xf numFmtId="191" fontId="4" fillId="0" borderId="0" xfId="3" applyNumberFormat="1" applyFont="1" applyFill="1"/>
    <xf numFmtId="188" fontId="4" fillId="0" borderId="0" xfId="3" applyFont="1" applyFill="1" applyAlignment="1">
      <alignment horizontal="right"/>
    </xf>
    <xf numFmtId="187" fontId="4" fillId="0" borderId="5" xfId="2" applyNumberFormat="1" applyFont="1" applyBorder="1" applyAlignment="1">
      <alignment horizontal="right"/>
    </xf>
    <xf numFmtId="49" fontId="3" fillId="0" borderId="0" xfId="0" applyNumberFormat="1" applyFont="1"/>
    <xf numFmtId="49" fontId="3" fillId="0" borderId="0" xfId="2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191" fontId="4" fillId="0" borderId="0" xfId="0" applyNumberFormat="1" applyFont="1"/>
    <xf numFmtId="191" fontId="4" fillId="0" borderId="5" xfId="3" applyNumberFormat="1" applyFont="1" applyFill="1" applyBorder="1" applyAlignment="1">
      <alignment horizontal="center"/>
    </xf>
    <xf numFmtId="188" fontId="4" fillId="0" borderId="0" xfId="2" applyNumberFormat="1" applyFont="1"/>
    <xf numFmtId="187" fontId="4" fillId="2" borderId="0" xfId="2" applyNumberFormat="1" applyFont="1" applyFill="1" applyAlignment="1">
      <alignment horizontal="right"/>
    </xf>
    <xf numFmtId="0" fontId="4" fillId="2" borderId="0" xfId="2" applyFont="1" applyFill="1" applyAlignment="1">
      <alignment horizontal="center"/>
    </xf>
    <xf numFmtId="191" fontId="4" fillId="2" borderId="5" xfId="3" applyNumberFormat="1" applyFont="1" applyFill="1" applyBorder="1" applyAlignment="1">
      <alignment horizontal="center"/>
    </xf>
    <xf numFmtId="0" fontId="6" fillId="3" borderId="0" xfId="0" applyFont="1" applyFill="1"/>
    <xf numFmtId="49" fontId="3" fillId="3" borderId="0" xfId="2" applyNumberFormat="1" applyFont="1" applyFill="1" applyAlignment="1">
      <alignment horizontal="center"/>
    </xf>
    <xf numFmtId="0" fontId="3" fillId="3" borderId="0" xfId="2" applyFont="1" applyFill="1"/>
    <xf numFmtId="0" fontId="4" fillId="3" borderId="0" xfId="2" applyFont="1" applyFill="1"/>
    <xf numFmtId="0" fontId="3" fillId="3" borderId="1" xfId="2" applyFont="1" applyFill="1" applyBorder="1" applyAlignment="1">
      <alignment horizontal="center"/>
    </xf>
    <xf numFmtId="0" fontId="3" fillId="3" borderId="0" xfId="2" applyFont="1" applyFill="1" applyAlignment="1">
      <alignment horizontal="center"/>
    </xf>
    <xf numFmtId="49" fontId="4" fillId="3" borderId="0" xfId="2" applyNumberFormat="1" applyFont="1" applyFill="1"/>
    <xf numFmtId="0" fontId="3" fillId="3" borderId="1" xfId="2" quotePrefix="1" applyFont="1" applyFill="1" applyBorder="1" applyAlignment="1">
      <alignment horizontal="center"/>
    </xf>
    <xf numFmtId="0" fontId="5" fillId="3" borderId="1" xfId="2" quotePrefix="1" applyFont="1" applyFill="1" applyBorder="1" applyAlignment="1">
      <alignment horizontal="center"/>
    </xf>
    <xf numFmtId="189" fontId="16" fillId="3" borderId="0" xfId="1" applyNumberFormat="1" applyFont="1" applyFill="1" applyBorder="1" applyAlignment="1">
      <alignment horizontal="center" vertical="top" wrapText="1"/>
    </xf>
    <xf numFmtId="189" fontId="4" fillId="3" borderId="0" xfId="1" applyNumberFormat="1" applyFont="1" applyFill="1" applyBorder="1" applyAlignment="1">
      <alignment horizontal="center" vertical="top" wrapText="1"/>
    </xf>
    <xf numFmtId="0" fontId="17" fillId="3" borderId="0" xfId="2" applyFont="1" applyFill="1" applyAlignment="1">
      <alignment horizontal="center"/>
    </xf>
    <xf numFmtId="0" fontId="5" fillId="3" borderId="0" xfId="2" applyFont="1" applyFill="1" applyAlignment="1">
      <alignment horizontal="center"/>
    </xf>
    <xf numFmtId="49" fontId="3" fillId="3" borderId="0" xfId="2" applyNumberFormat="1" applyFont="1" applyFill="1"/>
    <xf numFmtId="0" fontId="4" fillId="3" borderId="0" xfId="2" applyFont="1" applyFill="1" applyAlignment="1">
      <alignment horizontal="center"/>
    </xf>
    <xf numFmtId="37" fontId="3" fillId="3" borderId="0" xfId="2" applyNumberFormat="1" applyFont="1" applyFill="1" applyAlignment="1">
      <alignment horizontal="right"/>
    </xf>
    <xf numFmtId="37" fontId="5" fillId="3" borderId="0" xfId="2" applyNumberFormat="1" applyFont="1" applyFill="1" applyAlignment="1">
      <alignment horizontal="right"/>
    </xf>
    <xf numFmtId="187" fontId="6" fillId="3" borderId="0" xfId="2" applyNumberFormat="1" applyFont="1" applyFill="1"/>
    <xf numFmtId="187" fontId="4" fillId="3" borderId="0" xfId="2" applyNumberFormat="1" applyFont="1" applyFill="1" applyAlignment="1">
      <alignment horizontal="right"/>
    </xf>
    <xf numFmtId="43" fontId="6" fillId="3" borderId="0" xfId="1" applyFont="1" applyFill="1"/>
    <xf numFmtId="190" fontId="6" fillId="3" borderId="0" xfId="2" applyNumberFormat="1" applyFont="1" applyFill="1"/>
    <xf numFmtId="187" fontId="6" fillId="3" borderId="0" xfId="3" applyNumberFormat="1" applyFont="1" applyFill="1" applyBorder="1" applyAlignment="1">
      <alignment horizontal="center"/>
    </xf>
    <xf numFmtId="191" fontId="6" fillId="3" borderId="0" xfId="3" applyNumberFormat="1" applyFont="1" applyFill="1" applyBorder="1" applyAlignment="1">
      <alignment horizontal="center"/>
    </xf>
    <xf numFmtId="187" fontId="4" fillId="3" borderId="2" xfId="2" applyNumberFormat="1" applyFont="1" applyFill="1" applyBorder="1" applyAlignment="1">
      <alignment horizontal="right"/>
    </xf>
    <xf numFmtId="188" fontId="4" fillId="3" borderId="0" xfId="3" applyFont="1" applyFill="1" applyAlignment="1">
      <alignment horizontal="center"/>
    </xf>
    <xf numFmtId="187" fontId="4" fillId="3" borderId="0" xfId="2" applyNumberFormat="1" applyFont="1" applyFill="1"/>
    <xf numFmtId="43" fontId="6" fillId="3" borderId="0" xfId="0" applyNumberFormat="1" applyFont="1" applyFill="1"/>
    <xf numFmtId="0" fontId="6" fillId="3" borderId="0" xfId="0" applyFont="1" applyFill="1" applyAlignment="1">
      <alignment horizontal="center"/>
    </xf>
    <xf numFmtId="187" fontId="4" fillId="3" borderId="4" xfId="2" applyNumberFormat="1" applyFont="1" applyFill="1" applyBorder="1" applyAlignment="1">
      <alignment horizontal="right"/>
    </xf>
    <xf numFmtId="49" fontId="8" fillId="3" borderId="0" xfId="2" applyNumberFormat="1" applyFont="1" applyFill="1"/>
    <xf numFmtId="187" fontId="3" fillId="3" borderId="0" xfId="2" applyNumberFormat="1" applyFont="1" applyFill="1" applyAlignment="1">
      <alignment horizontal="right"/>
    </xf>
    <xf numFmtId="187" fontId="5" fillId="3" borderId="0" xfId="2" applyNumberFormat="1" applyFont="1" applyFill="1" applyAlignment="1">
      <alignment horizontal="right"/>
    </xf>
    <xf numFmtId="0" fontId="4" fillId="3" borderId="0" xfId="2" quotePrefix="1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49" fontId="14" fillId="3" borderId="0" xfId="2" applyNumberFormat="1" applyFont="1" applyFill="1" applyAlignment="1">
      <alignment horizontal="center"/>
    </xf>
    <xf numFmtId="191" fontId="6" fillId="3" borderId="0" xfId="3" applyNumberFormat="1" applyFont="1" applyFill="1" applyAlignment="1"/>
    <xf numFmtId="187" fontId="4" fillId="3" borderId="1" xfId="2" applyNumberFormat="1" applyFont="1" applyFill="1" applyBorder="1" applyAlignment="1">
      <alignment horizontal="right"/>
    </xf>
    <xf numFmtId="188" fontId="4" fillId="3" borderId="0" xfId="3" applyFont="1" applyFill="1" applyBorder="1" applyAlignment="1">
      <alignment horizontal="right"/>
    </xf>
    <xf numFmtId="187" fontId="6" fillId="3" borderId="0" xfId="2" applyNumberFormat="1" applyFont="1" applyFill="1" applyAlignment="1">
      <alignment horizontal="right"/>
    </xf>
    <xf numFmtId="37" fontId="4" fillId="3" borderId="0" xfId="2" applyNumberFormat="1" applyFont="1" applyFill="1" applyAlignment="1">
      <alignment horizontal="right"/>
    </xf>
    <xf numFmtId="37" fontId="6" fillId="3" borderId="0" xfId="2" applyNumberFormat="1" applyFont="1" applyFill="1" applyAlignment="1">
      <alignment horizontal="right"/>
    </xf>
    <xf numFmtId="191" fontId="4" fillId="3" borderId="0" xfId="3" applyNumberFormat="1" applyFont="1" applyFill="1" applyBorder="1" applyAlignment="1">
      <alignment horizontal="center"/>
    </xf>
    <xf numFmtId="49" fontId="9" fillId="3" borderId="0" xfId="2" applyNumberFormat="1" applyFont="1" applyFill="1"/>
    <xf numFmtId="0" fontId="9" fillId="3" borderId="0" xfId="2" applyFont="1" applyFill="1"/>
    <xf numFmtId="188" fontId="10" fillId="3" borderId="0" xfId="3" applyFont="1" applyFill="1" applyAlignment="1"/>
    <xf numFmtId="37" fontId="9" fillId="3" borderId="0" xfId="2" applyNumberFormat="1" applyFont="1" applyFill="1"/>
    <xf numFmtId="37" fontId="6" fillId="3" borderId="0" xfId="2" applyNumberFormat="1" applyFont="1" applyFill="1"/>
    <xf numFmtId="0" fontId="6" fillId="3" borderId="0" xfId="2" applyFont="1" applyFill="1"/>
    <xf numFmtId="0" fontId="8" fillId="3" borderId="0" xfId="2" applyFont="1" applyFill="1" applyAlignment="1">
      <alignment horizontal="center"/>
    </xf>
    <xf numFmtId="49" fontId="3" fillId="3" borderId="0" xfId="2" applyNumberFormat="1" applyFont="1" applyFill="1" applyAlignment="1">
      <alignment horizontal="right"/>
    </xf>
    <xf numFmtId="49" fontId="11" fillId="3" borderId="0" xfId="2" applyNumberFormat="1" applyFont="1" applyFill="1" applyAlignment="1">
      <alignment horizontal="center"/>
    </xf>
    <xf numFmtId="49" fontId="11" fillId="3" borderId="0" xfId="2" applyNumberFormat="1" applyFont="1" applyFill="1"/>
    <xf numFmtId="49" fontId="4" fillId="3" borderId="0" xfId="2" applyNumberFormat="1" applyFont="1" applyFill="1" applyAlignment="1">
      <alignment vertical="top" wrapText="1"/>
    </xf>
    <xf numFmtId="0" fontId="4" fillId="3" borderId="0" xfId="2" applyFont="1" applyFill="1" applyAlignment="1">
      <alignment horizontal="center" vertical="top" wrapText="1"/>
    </xf>
    <xf numFmtId="0" fontId="3" fillId="3" borderId="0" xfId="2" applyFont="1" applyFill="1" applyAlignment="1">
      <alignment vertical="top" wrapText="1"/>
    </xf>
    <xf numFmtId="0" fontId="3" fillId="3" borderId="0" xfId="2" applyFont="1" applyFill="1" applyAlignment="1">
      <alignment horizontal="center" vertical="top" wrapText="1"/>
    </xf>
    <xf numFmtId="0" fontId="3" fillId="3" borderId="0" xfId="2" applyFont="1" applyFill="1" applyAlignment="1">
      <alignment horizontal="center" vertical="top"/>
    </xf>
    <xf numFmtId="0" fontId="3" fillId="3" borderId="1" xfId="2" applyFont="1" applyFill="1" applyBorder="1" applyAlignment="1">
      <alignment horizontal="center" vertical="top" wrapText="1"/>
    </xf>
    <xf numFmtId="188" fontId="4" fillId="3" borderId="0" xfId="3" applyFont="1" applyFill="1"/>
    <xf numFmtId="49" fontId="4" fillId="3" borderId="0" xfId="2" applyNumberFormat="1" applyFont="1" applyFill="1" applyAlignment="1">
      <alignment vertical="top"/>
    </xf>
    <xf numFmtId="0" fontId="4" fillId="3" borderId="0" xfId="2" applyFont="1" applyFill="1" applyAlignment="1">
      <alignment horizontal="center" vertical="top"/>
    </xf>
    <xf numFmtId="0" fontId="3" fillId="3" borderId="0" xfId="2" applyFont="1" applyFill="1" applyAlignment="1">
      <alignment vertical="top"/>
    </xf>
    <xf numFmtId="0" fontId="3" fillId="3" borderId="0" xfId="2" applyFont="1" applyFill="1" applyAlignment="1">
      <alignment horizontal="center" vertical="center"/>
    </xf>
    <xf numFmtId="188" fontId="4" fillId="3" borderId="0" xfId="3" applyFont="1" applyFill="1" applyAlignment="1"/>
    <xf numFmtId="0" fontId="4" fillId="3" borderId="0" xfId="2" applyFont="1" applyFill="1" applyAlignment="1">
      <alignment vertical="top" wrapText="1"/>
    </xf>
    <xf numFmtId="0" fontId="3" fillId="3" borderId="1" xfId="2" applyFont="1" applyFill="1" applyBorder="1" applyAlignment="1">
      <alignment horizontal="center" vertical="top"/>
    </xf>
    <xf numFmtId="49" fontId="3" fillId="3" borderId="0" xfId="2" applyNumberFormat="1" applyFont="1" applyFill="1" applyAlignment="1">
      <alignment vertical="top" wrapText="1"/>
    </xf>
    <xf numFmtId="191" fontId="4" fillId="3" borderId="3" xfId="3" applyNumberFormat="1" applyFont="1" applyFill="1" applyBorder="1" applyAlignment="1">
      <alignment horizontal="right"/>
    </xf>
    <xf numFmtId="187" fontId="4" fillId="3" borderId="3" xfId="2" applyNumberFormat="1" applyFont="1" applyFill="1" applyBorder="1" applyAlignment="1">
      <alignment horizontal="right"/>
    </xf>
    <xf numFmtId="191" fontId="4" fillId="3" borderId="0" xfId="3" applyNumberFormat="1" applyFont="1" applyFill="1" applyBorder="1" applyAlignment="1">
      <alignment horizontal="right"/>
    </xf>
    <xf numFmtId="191" fontId="4" fillId="3" borderId="0" xfId="3" applyNumberFormat="1" applyFont="1" applyFill="1" applyBorder="1" applyAlignment="1">
      <alignment horizontal="right" vertical="center"/>
    </xf>
    <xf numFmtId="187" fontId="4" fillId="3" borderId="0" xfId="0" applyNumberFormat="1" applyFont="1" applyFill="1" applyAlignment="1">
      <alignment horizontal="right" vertical="center"/>
    </xf>
    <xf numFmtId="49" fontId="3" fillId="3" borderId="0" xfId="2" applyNumberFormat="1" applyFont="1" applyFill="1" applyAlignment="1">
      <alignment vertical="top"/>
    </xf>
    <xf numFmtId="191" fontId="4" fillId="3" borderId="5" xfId="3" applyNumberFormat="1" applyFont="1" applyFill="1" applyBorder="1" applyAlignment="1">
      <alignment horizontal="right"/>
    </xf>
    <xf numFmtId="187" fontId="4" fillId="3" borderId="5" xfId="2" applyNumberFormat="1" applyFont="1" applyFill="1" applyBorder="1" applyAlignment="1">
      <alignment horizontal="right"/>
    </xf>
    <xf numFmtId="188" fontId="4" fillId="3" borderId="0" xfId="2" applyNumberFormat="1" applyFont="1" applyFill="1"/>
    <xf numFmtId="0" fontId="8" fillId="3" borderId="0" xfId="2" applyFont="1" applyFill="1"/>
    <xf numFmtId="191" fontId="4" fillId="3" borderId="0" xfId="2" applyNumberFormat="1" applyFont="1" applyFill="1"/>
    <xf numFmtId="43" fontId="4" fillId="3" borderId="0" xfId="1" applyFont="1" applyFill="1"/>
    <xf numFmtId="43" fontId="4" fillId="3" borderId="0" xfId="2" applyNumberFormat="1" applyFont="1" applyFill="1"/>
    <xf numFmtId="0" fontId="0" fillId="3" borderId="0" xfId="0" applyFill="1"/>
    <xf numFmtId="15" fontId="3" fillId="3" borderId="1" xfId="2" quotePrefix="1" applyNumberFormat="1" applyFont="1" applyFill="1" applyBorder="1" applyAlignment="1">
      <alignment horizontal="center"/>
    </xf>
    <xf numFmtId="0" fontId="3" fillId="3" borderId="0" xfId="2" quotePrefix="1" applyFont="1" applyFill="1" applyAlignment="1">
      <alignment horizontal="center"/>
    </xf>
    <xf numFmtId="0" fontId="4" fillId="3" borderId="0" xfId="2" applyFont="1" applyFill="1" applyAlignment="1">
      <alignment horizontal="right"/>
    </xf>
    <xf numFmtId="0" fontId="6" fillId="3" borderId="0" xfId="2" applyFont="1" applyFill="1" applyAlignment="1">
      <alignment horizontal="right"/>
    </xf>
    <xf numFmtId="192" fontId="4" fillId="3" borderId="0" xfId="1" applyNumberFormat="1" applyFont="1" applyFill="1" applyAlignment="1">
      <alignment horizontal="right"/>
    </xf>
    <xf numFmtId="192" fontId="4" fillId="3" borderId="0" xfId="1" applyNumberFormat="1" applyFont="1" applyFill="1" applyAlignment="1">
      <alignment horizontal="center"/>
    </xf>
    <xf numFmtId="43" fontId="0" fillId="3" borderId="0" xfId="1" applyFont="1" applyFill="1"/>
    <xf numFmtId="43" fontId="0" fillId="3" borderId="0" xfId="0" applyNumberFormat="1" applyFill="1"/>
    <xf numFmtId="192" fontId="4" fillId="3" borderId="0" xfId="1" applyNumberFormat="1" applyFont="1" applyFill="1" applyBorder="1" applyAlignment="1">
      <alignment horizontal="right"/>
    </xf>
    <xf numFmtId="192" fontId="4" fillId="3" borderId="1" xfId="1" applyNumberFormat="1" applyFont="1" applyFill="1" applyBorder="1" applyAlignment="1">
      <alignment horizontal="right"/>
    </xf>
    <xf numFmtId="43" fontId="4" fillId="3" borderId="0" xfId="1" applyFont="1" applyFill="1" applyBorder="1" applyAlignment="1">
      <alignment horizontal="right"/>
    </xf>
    <xf numFmtId="192" fontId="4" fillId="3" borderId="2" xfId="1" applyNumberFormat="1" applyFont="1" applyFill="1" applyBorder="1" applyAlignment="1">
      <alignment horizontal="right"/>
    </xf>
    <xf numFmtId="191" fontId="4" fillId="3" borderId="0" xfId="4" applyNumberFormat="1" applyFont="1" applyFill="1" applyAlignment="1">
      <alignment horizontal="right"/>
    </xf>
    <xf numFmtId="191" fontId="6" fillId="3" borderId="0" xfId="4" applyNumberFormat="1" applyFont="1" applyFill="1" applyAlignment="1">
      <alignment horizontal="right"/>
    </xf>
    <xf numFmtId="49" fontId="12" fillId="3" borderId="0" xfId="2" applyNumberFormat="1" applyFont="1" applyFill="1"/>
    <xf numFmtId="191" fontId="4" fillId="3" borderId="0" xfId="4" quotePrefix="1" applyNumberFormat="1" applyFont="1" applyFill="1" applyBorder="1" applyAlignment="1">
      <alignment horizontal="center"/>
    </xf>
    <xf numFmtId="191" fontId="6" fillId="3" borderId="0" xfId="4" quotePrefix="1" applyNumberFormat="1" applyFont="1" applyFill="1" applyBorder="1" applyAlignment="1">
      <alignment horizontal="center"/>
    </xf>
    <xf numFmtId="191" fontId="4" fillId="3" borderId="0" xfId="4" applyNumberFormat="1" applyFont="1" applyFill="1" applyBorder="1" applyAlignment="1">
      <alignment horizontal="right"/>
    </xf>
    <xf numFmtId="188" fontId="4" fillId="3" borderId="0" xfId="4" applyFont="1" applyFill="1" applyBorder="1" applyAlignment="1">
      <alignment horizontal="center"/>
    </xf>
    <xf numFmtId="187" fontId="4" fillId="3" borderId="1" xfId="0" applyNumberFormat="1" applyFont="1" applyFill="1" applyBorder="1" applyAlignment="1">
      <alignment horizontal="right"/>
    </xf>
    <xf numFmtId="191" fontId="6" fillId="3" borderId="0" xfId="4" applyNumberFormat="1" applyFont="1" applyFill="1" applyAlignment="1"/>
    <xf numFmtId="188" fontId="4" fillId="3" borderId="0" xfId="4" applyFont="1" applyFill="1" applyAlignment="1">
      <alignment horizontal="center"/>
    </xf>
    <xf numFmtId="191" fontId="4" fillId="3" borderId="0" xfId="4" applyNumberFormat="1" applyFont="1" applyFill="1" applyAlignment="1"/>
    <xf numFmtId="191" fontId="4" fillId="3" borderId="0" xfId="4" applyNumberFormat="1" applyFont="1" applyFill="1" applyBorder="1" applyAlignment="1"/>
    <xf numFmtId="187" fontId="4" fillId="3" borderId="0" xfId="0" applyNumberFormat="1" applyFont="1" applyFill="1" applyAlignment="1">
      <alignment horizontal="right"/>
    </xf>
    <xf numFmtId="191" fontId="4" fillId="3" borderId="0" xfId="4" applyNumberFormat="1" applyFont="1" applyFill="1" applyBorder="1" applyAlignment="1">
      <alignment horizontal="center"/>
    </xf>
    <xf numFmtId="191" fontId="4" fillId="3" borderId="0" xfId="4" applyNumberFormat="1" applyFont="1" applyFill="1" applyBorder="1" applyAlignment="1">
      <alignment horizontal="right" vertical="center"/>
    </xf>
    <xf numFmtId="193" fontId="4" fillId="3" borderId="0" xfId="2" applyNumberFormat="1" applyFont="1" applyFill="1" applyAlignment="1">
      <alignment horizontal="right"/>
    </xf>
    <xf numFmtId="0" fontId="5" fillId="3" borderId="0" xfId="2" quotePrefix="1" applyFont="1" applyFill="1" applyAlignment="1">
      <alignment horizontal="center"/>
    </xf>
    <xf numFmtId="49" fontId="12" fillId="3" borderId="0" xfId="2" quotePrefix="1" applyNumberFormat="1" applyFont="1" applyFill="1"/>
    <xf numFmtId="187" fontId="4" fillId="3" borderId="0" xfId="2" applyNumberFormat="1" applyFont="1" applyFill="1" applyAlignment="1">
      <alignment horizontal="center"/>
    </xf>
    <xf numFmtId="191" fontId="4" fillId="3" borderId="0" xfId="2" applyNumberFormat="1" applyFont="1" applyFill="1" applyAlignment="1">
      <alignment horizontal="center"/>
    </xf>
    <xf numFmtId="191" fontId="6" fillId="3" borderId="0" xfId="4" applyNumberFormat="1" applyFont="1" applyFill="1" applyBorder="1" applyAlignment="1">
      <alignment horizontal="right" vertical="center"/>
    </xf>
    <xf numFmtId="191" fontId="6" fillId="3" borderId="0" xfId="2" applyNumberFormat="1" applyFont="1" applyFill="1"/>
    <xf numFmtId="188" fontId="4" fillId="3" borderId="0" xfId="4" applyFont="1" applyFill="1" applyAlignment="1"/>
    <xf numFmtId="194" fontId="4" fillId="3" borderId="0" xfId="2" applyNumberFormat="1" applyFont="1" applyFill="1" applyAlignment="1">
      <alignment horizontal="right"/>
    </xf>
    <xf numFmtId="194" fontId="6" fillId="3" borderId="0" xfId="2" applyNumberFormat="1" applyFont="1" applyFill="1" applyAlignment="1">
      <alignment horizontal="right"/>
    </xf>
    <xf numFmtId="0" fontId="3" fillId="3" borderId="0" xfId="0" applyFont="1" applyFill="1"/>
    <xf numFmtId="189" fontId="4" fillId="3" borderId="0" xfId="0" applyNumberFormat="1" applyFont="1" applyFill="1"/>
    <xf numFmtId="195" fontId="4" fillId="3" borderId="4" xfId="2" applyNumberFormat="1" applyFont="1" applyFill="1" applyBorder="1" applyAlignment="1">
      <alignment horizontal="right"/>
    </xf>
    <xf numFmtId="196" fontId="4" fillId="3" borderId="0" xfId="2" applyNumberFormat="1" applyFont="1" applyFill="1" applyAlignment="1">
      <alignment horizontal="right"/>
    </xf>
    <xf numFmtId="195" fontId="4" fillId="3" borderId="4" xfId="0" applyNumberFormat="1" applyFont="1" applyFill="1" applyBorder="1" applyAlignment="1">
      <alignment horizontal="right"/>
    </xf>
    <xf numFmtId="196" fontId="4" fillId="3" borderId="0" xfId="2" applyNumberFormat="1" applyFont="1" applyFill="1" applyAlignment="1">
      <alignment horizontal="center"/>
    </xf>
    <xf numFmtId="0" fontId="4" fillId="3" borderId="0" xfId="0" applyFont="1" applyFill="1"/>
    <xf numFmtId="191" fontId="6" fillId="3" borderId="5" xfId="2" applyNumberFormat="1" applyFont="1" applyFill="1" applyBorder="1"/>
    <xf numFmtId="191" fontId="6" fillId="3" borderId="0" xfId="4" applyNumberFormat="1" applyFont="1" applyFill="1" applyBorder="1" applyAlignment="1">
      <alignment horizontal="right"/>
    </xf>
    <xf numFmtId="191" fontId="6" fillId="3" borderId="4" xfId="4" applyNumberFormat="1" applyFont="1" applyFill="1" applyBorder="1" applyAlignment="1">
      <alignment horizontal="right"/>
    </xf>
    <xf numFmtId="192" fontId="4" fillId="3" borderId="3" xfId="1" applyNumberFormat="1" applyFont="1" applyFill="1" applyBorder="1" applyAlignment="1">
      <alignment horizontal="right"/>
    </xf>
    <xf numFmtId="49" fontId="6" fillId="3" borderId="0" xfId="8" applyNumberFormat="1" applyFont="1" applyFill="1"/>
    <xf numFmtId="0" fontId="6" fillId="3" borderId="0" xfId="8" applyFont="1" applyFill="1"/>
    <xf numFmtId="49" fontId="5" fillId="3" borderId="0" xfId="8" applyNumberFormat="1" applyFont="1" applyFill="1" applyAlignment="1">
      <alignment horizontal="center"/>
    </xf>
    <xf numFmtId="0" fontId="5" fillId="3" borderId="0" xfId="8" applyFont="1" applyFill="1"/>
    <xf numFmtId="0" fontId="5" fillId="3" borderId="1" xfId="8" applyFont="1" applyFill="1" applyBorder="1" applyAlignment="1">
      <alignment horizontal="center"/>
    </xf>
    <xf numFmtId="0" fontId="5" fillId="3" borderId="0" xfId="8" applyFont="1" applyFill="1" applyAlignment="1">
      <alignment horizontal="center"/>
    </xf>
    <xf numFmtId="0" fontId="5" fillId="3" borderId="1" xfId="8" quotePrefix="1" applyFont="1" applyFill="1" applyBorder="1" applyAlignment="1">
      <alignment horizontal="center"/>
    </xf>
    <xf numFmtId="0" fontId="5" fillId="3" borderId="0" xfId="8" quotePrefix="1" applyFont="1" applyFill="1" applyAlignment="1">
      <alignment horizontal="center"/>
    </xf>
    <xf numFmtId="187" fontId="6" fillId="3" borderId="0" xfId="5" applyNumberFormat="1" applyFont="1" applyFill="1" applyAlignment="1">
      <alignment horizontal="right"/>
    </xf>
    <xf numFmtId="0" fontId="5" fillId="3" borderId="2" xfId="8" quotePrefix="1" applyFont="1" applyFill="1" applyBorder="1" applyAlignment="1">
      <alignment horizontal="center"/>
    </xf>
    <xf numFmtId="49" fontId="5" fillId="3" borderId="0" xfId="8" applyNumberFormat="1" applyFont="1" applyFill="1"/>
    <xf numFmtId="0" fontId="19" fillId="3" borderId="0" xfId="6" applyFont="1" applyFill="1"/>
    <xf numFmtId="188" fontId="6" fillId="3" borderId="0" xfId="3" applyFont="1" applyFill="1" applyAlignment="1"/>
    <xf numFmtId="191" fontId="6" fillId="3" borderId="0" xfId="3" applyNumberFormat="1" applyFont="1" applyFill="1" applyBorder="1" applyAlignment="1">
      <alignment horizontal="right"/>
    </xf>
    <xf numFmtId="49" fontId="6" fillId="3" borderId="0" xfId="8" applyNumberFormat="1" applyFont="1" applyFill="1" applyAlignment="1">
      <alignment horizontal="left"/>
    </xf>
    <xf numFmtId="188" fontId="6" fillId="3" borderId="0" xfId="3" applyFont="1" applyFill="1" applyBorder="1" applyAlignment="1">
      <alignment horizontal="center"/>
    </xf>
    <xf numFmtId="191" fontId="6" fillId="3" borderId="0" xfId="3" applyNumberFormat="1" applyFont="1" applyFill="1" applyAlignment="1">
      <alignment horizontal="center"/>
    </xf>
    <xf numFmtId="191" fontId="6" fillId="3" borderId="0" xfId="8" applyNumberFormat="1" applyFont="1" applyFill="1"/>
    <xf numFmtId="187" fontId="6" fillId="3" borderId="0" xfId="8" applyNumberFormat="1" applyFont="1" applyFill="1" applyAlignment="1">
      <alignment horizontal="right"/>
    </xf>
    <xf numFmtId="191" fontId="6" fillId="3" borderId="1" xfId="3" applyNumberFormat="1" applyFont="1" applyFill="1" applyBorder="1" applyAlignment="1">
      <alignment horizontal="center"/>
    </xf>
    <xf numFmtId="187" fontId="6" fillId="3" borderId="0" xfId="8" applyNumberFormat="1" applyFont="1" applyFill="1"/>
    <xf numFmtId="49" fontId="6" fillId="3" borderId="0" xfId="2" applyNumberFormat="1" applyFont="1" applyFill="1"/>
    <xf numFmtId="49" fontId="6" fillId="3" borderId="0" xfId="8" applyNumberFormat="1" applyFont="1" applyFill="1" applyAlignment="1">
      <alignment horizontal="center"/>
    </xf>
    <xf numFmtId="187" fontId="6" fillId="3" borderId="0" xfId="8" applyNumberFormat="1" applyFont="1" applyFill="1" applyAlignment="1">
      <alignment horizontal="center"/>
    </xf>
    <xf numFmtId="0" fontId="5" fillId="3" borderId="0" xfId="9" applyFont="1" applyFill="1"/>
    <xf numFmtId="187" fontId="5" fillId="3" borderId="0" xfId="8" applyNumberFormat="1" applyFont="1" applyFill="1" applyAlignment="1">
      <alignment horizontal="center"/>
    </xf>
    <xf numFmtId="187" fontId="5" fillId="3" borderId="3" xfId="8" applyNumberFormat="1" applyFont="1" applyFill="1" applyBorder="1" applyAlignment="1">
      <alignment horizontal="center"/>
    </xf>
    <xf numFmtId="0" fontId="6" fillId="3" borderId="0" xfId="9" applyFont="1" applyFill="1"/>
    <xf numFmtId="191" fontId="6" fillId="3" borderId="0" xfId="10" applyNumberFormat="1" applyFont="1" applyFill="1" applyBorder="1" applyAlignment="1">
      <alignment horizontal="right"/>
    </xf>
    <xf numFmtId="191" fontId="5" fillId="3" borderId="2" xfId="3" applyNumberFormat="1" applyFont="1" applyFill="1" applyBorder="1" applyAlignment="1">
      <alignment horizontal="center"/>
    </xf>
    <xf numFmtId="191" fontId="5" fillId="3" borderId="0" xfId="3" applyNumberFormat="1" applyFont="1" applyFill="1" applyBorder="1" applyAlignment="1">
      <alignment horizontal="center"/>
    </xf>
    <xf numFmtId="0" fontId="6" fillId="3" borderId="0" xfId="8" applyFont="1" applyFill="1" applyAlignment="1">
      <alignment horizontal="center"/>
    </xf>
    <xf numFmtId="187" fontId="20" fillId="3" borderId="0" xfId="8" applyNumberFormat="1" applyFont="1" applyFill="1" applyAlignment="1">
      <alignment horizontal="center"/>
    </xf>
    <xf numFmtId="191" fontId="6" fillId="3" borderId="0" xfId="10" applyNumberFormat="1" applyFont="1" applyFill="1" applyBorder="1" applyAlignment="1">
      <alignment horizontal="center"/>
    </xf>
    <xf numFmtId="191" fontId="6" fillId="3" borderId="0" xfId="10" applyNumberFormat="1" applyFont="1" applyFill="1"/>
    <xf numFmtId="188" fontId="6" fillId="3" borderId="0" xfId="10" applyFont="1" applyFill="1"/>
    <xf numFmtId="187" fontId="5" fillId="3" borderId="5" xfId="8" applyNumberFormat="1" applyFont="1" applyFill="1" applyBorder="1" applyAlignment="1">
      <alignment horizontal="right"/>
    </xf>
    <xf numFmtId="49" fontId="21" fillId="3" borderId="0" xfId="8" applyNumberFormat="1" applyFont="1" applyFill="1"/>
    <xf numFmtId="0" fontId="18" fillId="3" borderId="0" xfId="8" applyFill="1"/>
    <xf numFmtId="43" fontId="6" fillId="3" borderId="0" xfId="8" applyNumberFormat="1" applyFont="1" applyFill="1"/>
    <xf numFmtId="188" fontId="6" fillId="3" borderId="0" xfId="8" applyNumberFormat="1" applyFont="1" applyFill="1"/>
    <xf numFmtId="49" fontId="20" fillId="3" borderId="0" xfId="2" applyNumberFormat="1" applyFont="1" applyFill="1"/>
    <xf numFmtId="49" fontId="20" fillId="3" borderId="0" xfId="8" applyNumberFormat="1" applyFont="1" applyFill="1"/>
    <xf numFmtId="4" fontId="22" fillId="3" borderId="0" xfId="8" applyNumberFormat="1" applyFont="1" applyFill="1" applyAlignment="1">
      <alignment horizontal="right" vertical="center" wrapText="1"/>
    </xf>
    <xf numFmtId="0" fontId="22" fillId="3" borderId="0" xfId="8" applyFont="1" applyFill="1" applyAlignment="1">
      <alignment horizontal="right" vertical="center" wrapText="1"/>
    </xf>
    <xf numFmtId="0" fontId="6" fillId="3" borderId="0" xfId="8" quotePrefix="1" applyFont="1" applyFill="1"/>
    <xf numFmtId="188" fontId="6" fillId="3" borderId="3" xfId="8" applyNumberFormat="1" applyFont="1" applyFill="1" applyBorder="1"/>
    <xf numFmtId="188" fontId="6" fillId="3" borderId="2" xfId="8" applyNumberFormat="1" applyFont="1" applyFill="1" applyBorder="1"/>
    <xf numFmtId="188" fontId="6" fillId="3" borderId="5" xfId="8" applyNumberFormat="1" applyFont="1" applyFill="1" applyBorder="1"/>
    <xf numFmtId="0" fontId="3" fillId="3" borderId="0" xfId="8" quotePrefix="1" applyFont="1" applyFill="1"/>
    <xf numFmtId="0" fontId="20" fillId="3" borderId="0" xfId="8" applyFont="1" applyFill="1" applyAlignment="1">
      <alignment horizontal="right"/>
    </xf>
    <xf numFmtId="191" fontId="0" fillId="3" borderId="0" xfId="0" applyNumberFormat="1" applyFill="1"/>
    <xf numFmtId="187" fontId="6" fillId="3" borderId="1" xfId="5" applyNumberFormat="1" applyFont="1" applyFill="1" applyBorder="1" applyAlignment="1">
      <alignment horizontal="right"/>
    </xf>
    <xf numFmtId="187" fontId="4" fillId="3" borderId="0" xfId="1" applyNumberFormat="1" applyFont="1" applyFill="1" applyAlignment="1">
      <alignment horizontal="right"/>
    </xf>
    <xf numFmtId="3" fontId="0" fillId="0" borderId="0" xfId="0" applyNumberFormat="1"/>
    <xf numFmtId="188" fontId="6" fillId="3" borderId="0" xfId="3" applyFont="1" applyFill="1" applyBorder="1" applyAlignment="1"/>
    <xf numFmtId="187" fontId="5" fillId="3" borderId="0" xfId="8" applyNumberFormat="1" applyFont="1" applyFill="1" applyAlignment="1">
      <alignment horizontal="right"/>
    </xf>
    <xf numFmtId="188" fontId="6" fillId="3" borderId="0" xfId="10" applyFont="1" applyFill="1" applyBorder="1"/>
    <xf numFmtId="187" fontId="5" fillId="3" borderId="0" xfId="8" applyNumberFormat="1" applyFont="1" applyFill="1"/>
    <xf numFmtId="0" fontId="3" fillId="3" borderId="1" xfId="2" applyFont="1" applyFill="1" applyBorder="1" applyAlignment="1">
      <alignment horizontal="center"/>
    </xf>
    <xf numFmtId="0" fontId="3" fillId="3" borderId="0" xfId="2" applyFont="1" applyFill="1" applyAlignment="1">
      <alignment horizontal="center"/>
    </xf>
    <xf numFmtId="0" fontId="3" fillId="3" borderId="2" xfId="2" applyFont="1" applyFill="1" applyBorder="1" applyAlignment="1">
      <alignment horizontal="center"/>
    </xf>
    <xf numFmtId="0" fontId="14" fillId="3" borderId="0" xfId="2" applyFont="1" applyFill="1" applyAlignment="1">
      <alignment horizontal="center"/>
    </xf>
    <xf numFmtId="49" fontId="3" fillId="3" borderId="0" xfId="2" applyNumberFormat="1" applyFont="1" applyFill="1" applyAlignment="1">
      <alignment horizontal="center"/>
    </xf>
    <xf numFmtId="0" fontId="4" fillId="3" borderId="0" xfId="2" quotePrefix="1" applyFont="1" applyFill="1" applyAlignment="1">
      <alignment horizontal="center"/>
    </xf>
    <xf numFmtId="0" fontId="4" fillId="3" borderId="0" xfId="2" applyFont="1" applyFill="1" applyAlignment="1">
      <alignment horizontal="center"/>
    </xf>
    <xf numFmtId="49" fontId="4" fillId="3" borderId="0" xfId="2" applyNumberFormat="1" applyFont="1" applyFill="1" applyAlignment="1">
      <alignment horizontal="center"/>
    </xf>
    <xf numFmtId="0" fontId="3" fillId="3" borderId="1" xfId="2" applyFont="1" applyFill="1" applyBorder="1" applyAlignment="1">
      <alignment horizontal="center" vertical="top" wrapText="1"/>
    </xf>
    <xf numFmtId="49" fontId="4" fillId="3" borderId="0" xfId="2" quotePrefix="1" applyNumberFormat="1" applyFont="1" applyFill="1" applyAlignment="1">
      <alignment horizontal="center"/>
    </xf>
    <xf numFmtId="49" fontId="11" fillId="3" borderId="0" xfId="2" applyNumberFormat="1" applyFont="1" applyFill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49" fontId="4" fillId="0" borderId="0" xfId="2" quotePrefix="1" applyNumberFormat="1" applyFont="1" applyAlignment="1">
      <alignment horizontal="center"/>
    </xf>
    <xf numFmtId="49" fontId="4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49" fontId="11" fillId="0" borderId="0" xfId="2" applyNumberFormat="1" applyFont="1" applyAlignment="1">
      <alignment horizontal="center"/>
    </xf>
    <xf numFmtId="0" fontId="3" fillId="0" borderId="2" xfId="2" applyFont="1" applyBorder="1" applyAlignment="1">
      <alignment horizontal="center"/>
    </xf>
    <xf numFmtId="49" fontId="4" fillId="0" borderId="0" xfId="2" applyNumberFormat="1" applyFont="1" applyAlignment="1">
      <alignment horizontal="left"/>
    </xf>
    <xf numFmtId="0" fontId="3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/>
    </xf>
    <xf numFmtId="49" fontId="5" fillId="3" borderId="0" xfId="8" applyNumberFormat="1" applyFont="1" applyFill="1" applyAlignment="1">
      <alignment horizontal="center"/>
    </xf>
    <xf numFmtId="49" fontId="5" fillId="3" borderId="0" xfId="2" applyNumberFormat="1" applyFont="1" applyFill="1" applyAlignment="1">
      <alignment horizontal="center"/>
    </xf>
    <xf numFmtId="0" fontId="5" fillId="3" borderId="0" xfId="8" applyFont="1" applyFill="1" applyAlignment="1">
      <alignment horizontal="center" vertical="center"/>
    </xf>
    <xf numFmtId="0" fontId="5" fillId="3" borderId="1" xfId="8" applyFont="1" applyFill="1" applyBorder="1" applyAlignment="1">
      <alignment horizontal="center"/>
    </xf>
    <xf numFmtId="0" fontId="5" fillId="3" borderId="2" xfId="8" applyFont="1" applyFill="1" applyBorder="1" applyAlignment="1">
      <alignment horizontal="center"/>
    </xf>
  </cellXfs>
  <cellStyles count="15">
    <cellStyle name="Comma" xfId="1" builtinId="3"/>
    <cellStyle name="Comma 10 2 2" xfId="3" xr:uid="{9F762016-DE13-4F6B-BFA8-59AE09368131}"/>
    <cellStyle name="Comma 10 3" xfId="4" xr:uid="{A4A489B3-A120-46E6-872A-E77B4AF9DF40}"/>
    <cellStyle name="Comma 16 2" xfId="7" xr:uid="{C3365CE6-BB3D-47C1-B6BE-011CED7D2502}"/>
    <cellStyle name="Comma 2" xfId="10" xr:uid="{3274180B-5827-4449-8404-256EBC9AD3CD}"/>
    <cellStyle name="Comma 3" xfId="13" xr:uid="{7F755856-03B9-4BCC-A226-CB7A769817DE}"/>
    <cellStyle name="Comma 4" xfId="11" xr:uid="{A31A1F7C-782B-4866-A531-F45314EE80BB}"/>
    <cellStyle name="Comma 6" xfId="14" xr:uid="{B33016AE-C8FE-4DE6-9599-F8EA996103AD}"/>
    <cellStyle name="Normal" xfId="0" builtinId="0"/>
    <cellStyle name="Normal 2" xfId="2" xr:uid="{34E062A2-47F4-446A-B2D0-16C98F263E27}"/>
    <cellStyle name="Normal 2 2" xfId="12" xr:uid="{FB2452D6-1BFD-4B7C-976A-6B37C4357550}"/>
    <cellStyle name="Normal 3" xfId="8" xr:uid="{980E3E0C-E846-4864-8E9C-63313EA171C4}"/>
    <cellStyle name="Normal 3 2" xfId="6" xr:uid="{E1460130-3085-46B4-A1A3-3C97DE6A649D}"/>
    <cellStyle name="Normal_BL" xfId="5" xr:uid="{F0AEC520-F7D0-4636-AC50-A48AAAE3B12B}"/>
    <cellStyle name="ปกติ_งบการเงินไทย Q1-49" xfId="9" xr:uid="{8FA62EDE-EA38-479F-B3B4-2222A86ED4D0}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7753-958F-47EC-A76D-6BB17CD12B76}">
  <sheetPr>
    <tabColor rgb="FF92D050"/>
    <pageSetUpPr fitToPage="1"/>
  </sheetPr>
  <dimension ref="B1:Q150"/>
  <sheetViews>
    <sheetView showGridLines="0" tabSelected="1" view="pageBreakPreview" topLeftCell="A100" zoomScale="70" zoomScaleNormal="145" zoomScaleSheetLayoutView="70" workbookViewId="0">
      <selection activeCell="H108" sqref="H108"/>
    </sheetView>
  </sheetViews>
  <sheetFormatPr defaultColWidth="9" defaultRowHeight="20" x14ac:dyDescent="0.6"/>
  <cols>
    <col min="1" max="1" width="3.58203125" style="55" customWidth="1"/>
    <col min="2" max="2" width="2.08203125" style="55" customWidth="1"/>
    <col min="3" max="3" width="51.08203125" style="61" customWidth="1"/>
    <col min="4" max="4" width="8.08203125" style="58" customWidth="1"/>
    <col min="5" max="5" width="1" style="58" customWidth="1"/>
    <col min="6" max="6" width="14.08203125" style="58" customWidth="1"/>
    <col min="7" max="7" width="1" style="58" customWidth="1"/>
    <col min="8" max="8" width="11.58203125" style="58" customWidth="1"/>
    <col min="9" max="9" width="1.08203125" style="58" customWidth="1"/>
    <col min="10" max="10" width="0.1640625" style="58" hidden="1" customWidth="1"/>
    <col min="11" max="11" width="14.58203125" style="102" customWidth="1"/>
    <col min="12" max="12" width="1" style="58" customWidth="1"/>
    <col min="13" max="13" width="12.58203125" style="58" customWidth="1"/>
    <col min="14" max="15" width="11.1640625" style="55" bestFit="1" customWidth="1"/>
    <col min="16" max="16" width="9" style="55"/>
    <col min="17" max="17" width="16.4140625" style="55" customWidth="1"/>
    <col min="18" max="16384" width="9" style="55"/>
  </cols>
  <sheetData>
    <row r="1" spans="2:15" ht="20.5" x14ac:dyDescent="0.65">
      <c r="C1" s="247" t="s">
        <v>0</v>
      </c>
      <c r="D1" s="247"/>
      <c r="E1" s="247"/>
      <c r="F1" s="247"/>
      <c r="G1" s="247"/>
      <c r="H1" s="247"/>
      <c r="I1" s="247"/>
      <c r="J1" s="247"/>
      <c r="K1" s="247"/>
      <c r="L1" s="247"/>
      <c r="M1" s="247"/>
    </row>
    <row r="2" spans="2:15" ht="20.5" x14ac:dyDescent="0.65">
      <c r="C2" s="247" t="s">
        <v>1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</row>
    <row r="3" spans="2:15" ht="20.5" x14ac:dyDescent="0.65">
      <c r="C3" s="247" t="s">
        <v>301</v>
      </c>
      <c r="D3" s="247"/>
      <c r="E3" s="247"/>
      <c r="F3" s="247"/>
      <c r="G3" s="247"/>
      <c r="H3" s="247"/>
      <c r="I3" s="247"/>
      <c r="J3" s="247"/>
      <c r="K3" s="247"/>
      <c r="L3" s="247"/>
      <c r="M3" s="247"/>
    </row>
    <row r="4" spans="2:15" ht="6.75" customHeight="1" x14ac:dyDescent="0.65"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2:15" ht="20.5" x14ac:dyDescent="0.65">
      <c r="C5" s="57"/>
      <c r="F5" s="243" t="s">
        <v>2</v>
      </c>
      <c r="G5" s="243"/>
      <c r="H5" s="243"/>
      <c r="I5" s="243"/>
      <c r="J5" s="243"/>
      <c r="K5" s="243"/>
      <c r="L5" s="243"/>
      <c r="M5" s="243"/>
    </row>
    <row r="6" spans="2:15" ht="20.5" x14ac:dyDescent="0.65">
      <c r="C6" s="57"/>
      <c r="F6" s="243" t="s">
        <v>3</v>
      </c>
      <c r="G6" s="243"/>
      <c r="H6" s="243"/>
      <c r="I6" s="244"/>
      <c r="K6" s="245" t="s">
        <v>4</v>
      </c>
      <c r="L6" s="245"/>
      <c r="M6" s="245"/>
    </row>
    <row r="7" spans="2:15" ht="20.5" x14ac:dyDescent="0.65">
      <c r="D7" s="59" t="s">
        <v>5</v>
      </c>
      <c r="E7" s="60"/>
      <c r="F7" s="62" t="s">
        <v>302</v>
      </c>
      <c r="G7" s="60"/>
      <c r="H7" s="62" t="s">
        <v>176</v>
      </c>
      <c r="I7" s="60"/>
      <c r="J7" s="60"/>
      <c r="K7" s="62" t="s">
        <v>302</v>
      </c>
      <c r="L7" s="60"/>
      <c r="M7" s="63" t="s">
        <v>176</v>
      </c>
    </row>
    <row r="8" spans="2:15" ht="20.5" x14ac:dyDescent="0.65">
      <c r="D8" s="60"/>
      <c r="E8" s="60"/>
      <c r="F8" s="64" t="s">
        <v>297</v>
      </c>
      <c r="G8" s="65"/>
      <c r="H8" s="64" t="s">
        <v>187</v>
      </c>
      <c r="I8" s="66"/>
      <c r="J8" s="66"/>
      <c r="K8" s="64" t="s">
        <v>297</v>
      </c>
      <c r="L8" s="64"/>
      <c r="M8" s="64" t="s">
        <v>187</v>
      </c>
    </row>
    <row r="9" spans="2:15" ht="20.5" x14ac:dyDescent="0.65">
      <c r="D9" s="60"/>
      <c r="E9" s="60"/>
      <c r="F9" s="64" t="s">
        <v>188</v>
      </c>
      <c r="G9" s="65"/>
      <c r="H9" s="65"/>
      <c r="I9" s="60"/>
      <c r="J9" s="60"/>
      <c r="K9" s="64" t="s">
        <v>188</v>
      </c>
      <c r="L9" s="65"/>
      <c r="M9" s="65"/>
    </row>
    <row r="10" spans="2:15" ht="20.5" x14ac:dyDescent="0.65">
      <c r="B10" s="246" t="s">
        <v>6</v>
      </c>
      <c r="C10" s="246"/>
      <c r="E10" s="60"/>
      <c r="F10" s="60"/>
      <c r="G10" s="60"/>
      <c r="H10" s="60"/>
      <c r="I10" s="60"/>
      <c r="J10" s="60"/>
      <c r="K10" s="67"/>
      <c r="L10" s="60"/>
      <c r="M10" s="67"/>
    </row>
    <row r="11" spans="2:15" ht="20.5" x14ac:dyDescent="0.65">
      <c r="B11" s="68" t="s">
        <v>7</v>
      </c>
      <c r="D11" s="69"/>
      <c r="E11" s="69"/>
      <c r="F11" s="70"/>
      <c r="G11" s="69"/>
      <c r="H11" s="70"/>
      <c r="I11" s="69"/>
      <c r="J11" s="69"/>
      <c r="K11" s="71"/>
      <c r="L11" s="70"/>
      <c r="M11" s="71"/>
    </row>
    <row r="12" spans="2:15" x14ac:dyDescent="0.6">
      <c r="C12" s="61" t="s">
        <v>8</v>
      </c>
      <c r="D12" s="69">
        <v>6</v>
      </c>
      <c r="E12" s="69"/>
      <c r="F12" s="72">
        <v>123663</v>
      </c>
      <c r="G12" s="69"/>
      <c r="H12" s="72">
        <v>6541</v>
      </c>
      <c r="I12" s="69"/>
      <c r="J12" s="69"/>
      <c r="K12" s="72">
        <v>107278</v>
      </c>
      <c r="L12" s="73"/>
      <c r="M12" s="72">
        <v>2155</v>
      </c>
      <c r="N12" s="74"/>
      <c r="O12" s="74"/>
    </row>
    <row r="13" spans="2:15" x14ac:dyDescent="0.6">
      <c r="C13" s="61" t="s">
        <v>9</v>
      </c>
      <c r="D13" s="69"/>
      <c r="E13" s="69"/>
      <c r="F13" s="72"/>
      <c r="G13" s="69"/>
      <c r="H13" s="72"/>
      <c r="I13" s="69"/>
      <c r="J13" s="69"/>
      <c r="K13" s="75"/>
      <c r="L13" s="73"/>
      <c r="M13" s="75"/>
      <c r="N13" s="74"/>
      <c r="O13" s="74"/>
    </row>
    <row r="14" spans="2:15" x14ac:dyDescent="0.6">
      <c r="C14" s="61" t="s">
        <v>10</v>
      </c>
      <c r="D14" s="69">
        <v>5.4</v>
      </c>
      <c r="E14" s="69"/>
      <c r="F14" s="72">
        <v>28449</v>
      </c>
      <c r="G14" s="69"/>
      <c r="H14" s="72">
        <v>11962</v>
      </c>
      <c r="I14" s="69"/>
      <c r="J14" s="69"/>
      <c r="K14" s="72">
        <v>12507</v>
      </c>
      <c r="L14" s="73"/>
      <c r="M14" s="72">
        <v>9695</v>
      </c>
      <c r="N14" s="74"/>
      <c r="O14" s="74"/>
    </row>
    <row r="15" spans="2:15" x14ac:dyDescent="0.6">
      <c r="C15" s="61" t="s">
        <v>11</v>
      </c>
      <c r="D15" s="69">
        <v>7</v>
      </c>
      <c r="E15" s="69"/>
      <c r="F15" s="72">
        <v>85625</v>
      </c>
      <c r="G15" s="69"/>
      <c r="H15" s="72">
        <v>126943</v>
      </c>
      <c r="I15" s="69"/>
      <c r="J15" s="69"/>
      <c r="K15" s="72">
        <v>8749</v>
      </c>
      <c r="L15" s="73"/>
      <c r="M15" s="72">
        <v>9592</v>
      </c>
      <c r="N15" s="74"/>
      <c r="O15" s="74"/>
    </row>
    <row r="16" spans="2:15" x14ac:dyDescent="0.6">
      <c r="C16" s="61" t="s">
        <v>321</v>
      </c>
      <c r="D16" s="69"/>
      <c r="E16" s="69"/>
      <c r="F16" s="72">
        <v>315000</v>
      </c>
      <c r="G16" s="69"/>
      <c r="H16" s="72">
        <v>79958</v>
      </c>
      <c r="I16" s="69"/>
      <c r="J16" s="69"/>
      <c r="K16" s="72">
        <v>315000</v>
      </c>
      <c r="L16" s="73"/>
      <c r="M16" s="72">
        <v>79958</v>
      </c>
      <c r="N16" s="74"/>
      <c r="O16" s="74"/>
    </row>
    <row r="17" spans="2:15" hidden="1" x14ac:dyDescent="0.6">
      <c r="C17" s="61" t="s">
        <v>199</v>
      </c>
      <c r="D17" s="69"/>
      <c r="E17" s="69"/>
      <c r="F17" s="72">
        <v>0</v>
      </c>
      <c r="G17" s="69"/>
      <c r="H17" s="72">
        <v>0</v>
      </c>
      <c r="I17" s="69"/>
      <c r="J17" s="69"/>
      <c r="K17" s="72">
        <v>0</v>
      </c>
      <c r="L17" s="73"/>
      <c r="M17" s="72">
        <v>0</v>
      </c>
      <c r="N17" s="74"/>
      <c r="O17" s="74"/>
    </row>
    <row r="18" spans="2:15" x14ac:dyDescent="0.6">
      <c r="C18" s="61" t="s">
        <v>191</v>
      </c>
      <c r="D18" s="69">
        <v>8</v>
      </c>
      <c r="E18" s="69"/>
      <c r="F18" s="72">
        <v>0</v>
      </c>
      <c r="G18" s="69"/>
      <c r="H18" s="72">
        <v>1999</v>
      </c>
      <c r="I18" s="69"/>
      <c r="J18" s="69"/>
      <c r="K18" s="72">
        <v>0</v>
      </c>
      <c r="L18" s="73"/>
      <c r="M18" s="72">
        <v>0</v>
      </c>
      <c r="N18" s="74"/>
      <c r="O18" s="74"/>
    </row>
    <row r="19" spans="2:15" hidden="1" x14ac:dyDescent="0.6">
      <c r="C19" s="61" t="s">
        <v>192</v>
      </c>
      <c r="D19" s="69"/>
      <c r="E19" s="69"/>
      <c r="F19" s="72"/>
      <c r="G19" s="69"/>
      <c r="H19" s="72">
        <v>0</v>
      </c>
      <c r="I19" s="69"/>
      <c r="J19" s="69"/>
      <c r="K19" s="72"/>
      <c r="L19" s="73"/>
      <c r="M19" s="72">
        <v>0</v>
      </c>
      <c r="N19" s="74"/>
      <c r="O19" s="74"/>
    </row>
    <row r="20" spans="2:15" x14ac:dyDescent="0.6">
      <c r="C20" s="61" t="s">
        <v>200</v>
      </c>
      <c r="D20" s="69">
        <v>9</v>
      </c>
      <c r="E20" s="69"/>
      <c r="F20" s="72">
        <v>38331</v>
      </c>
      <c r="G20" s="69"/>
      <c r="H20" s="72">
        <v>0</v>
      </c>
      <c r="I20" s="69"/>
      <c r="J20" s="69"/>
      <c r="K20" s="72">
        <v>0</v>
      </c>
      <c r="L20" s="73"/>
      <c r="M20" s="72">
        <v>0</v>
      </c>
      <c r="N20" s="74"/>
      <c r="O20" s="74"/>
    </row>
    <row r="21" spans="2:15" x14ac:dyDescent="0.6">
      <c r="C21" s="61" t="s">
        <v>201</v>
      </c>
      <c r="D21" s="69">
        <v>10</v>
      </c>
      <c r="E21" s="69"/>
      <c r="F21" s="72">
        <v>4209</v>
      </c>
      <c r="G21" s="69"/>
      <c r="H21" s="72">
        <v>0</v>
      </c>
      <c r="I21" s="69"/>
      <c r="J21" s="69"/>
      <c r="K21" s="72">
        <v>0</v>
      </c>
      <c r="L21" s="73"/>
      <c r="M21" s="72">
        <v>0</v>
      </c>
      <c r="N21" s="74"/>
      <c r="O21" s="74"/>
    </row>
    <row r="22" spans="2:15" x14ac:dyDescent="0.6">
      <c r="C22" s="61" t="s">
        <v>202</v>
      </c>
      <c r="D22" s="69">
        <v>11</v>
      </c>
      <c r="E22" s="69"/>
      <c r="F22" s="72">
        <v>76609</v>
      </c>
      <c r="G22" s="69"/>
      <c r="H22" s="72">
        <v>0</v>
      </c>
      <c r="I22" s="69"/>
      <c r="J22" s="69"/>
      <c r="K22" s="72">
        <v>0</v>
      </c>
      <c r="L22" s="73"/>
      <c r="M22" s="72">
        <v>0</v>
      </c>
      <c r="N22" s="74"/>
      <c r="O22" s="74"/>
    </row>
    <row r="23" spans="2:15" x14ac:dyDescent="0.6">
      <c r="C23" s="61" t="s">
        <v>282</v>
      </c>
      <c r="D23" s="69">
        <v>5.5</v>
      </c>
      <c r="E23" s="69"/>
      <c r="F23" s="72">
        <v>5022</v>
      </c>
      <c r="G23" s="69"/>
      <c r="H23" s="72">
        <v>6109</v>
      </c>
      <c r="I23" s="69"/>
      <c r="J23" s="69"/>
      <c r="K23" s="72">
        <v>259701</v>
      </c>
      <c r="L23" s="73"/>
      <c r="M23" s="72">
        <v>116385</v>
      </c>
      <c r="N23" s="74"/>
      <c r="O23" s="74"/>
    </row>
    <row r="24" spans="2:15" hidden="1" x14ac:dyDescent="0.6">
      <c r="C24" s="61" t="s">
        <v>12</v>
      </c>
      <c r="D24" s="69"/>
      <c r="E24" s="69"/>
      <c r="F24" s="72"/>
      <c r="G24" s="69"/>
      <c r="H24" s="72"/>
      <c r="I24" s="69"/>
      <c r="J24" s="69"/>
      <c r="K24" s="72"/>
      <c r="L24" s="73"/>
      <c r="M24" s="72"/>
      <c r="N24" s="74"/>
      <c r="O24" s="74"/>
    </row>
    <row r="25" spans="2:15" x14ac:dyDescent="0.6">
      <c r="C25" s="61" t="s">
        <v>327</v>
      </c>
      <c r="D25" s="69">
        <v>12</v>
      </c>
      <c r="E25" s="69"/>
      <c r="F25" s="73">
        <v>878457</v>
      </c>
      <c r="G25" s="69"/>
      <c r="H25" s="73">
        <v>0</v>
      </c>
      <c r="I25" s="69"/>
      <c r="J25" s="73"/>
      <c r="K25" s="73">
        <v>447255</v>
      </c>
      <c r="L25" s="73"/>
      <c r="M25" s="73">
        <v>0</v>
      </c>
      <c r="N25" s="74"/>
      <c r="O25" s="74"/>
    </row>
    <row r="26" spans="2:15" hidden="1" x14ac:dyDescent="0.6">
      <c r="C26" s="61" t="s">
        <v>13</v>
      </c>
      <c r="D26" s="69"/>
      <c r="E26" s="69"/>
      <c r="F26" s="76"/>
      <c r="G26" s="69"/>
      <c r="H26" s="77">
        <v>0</v>
      </c>
      <c r="I26" s="69"/>
      <c r="J26" s="69"/>
      <c r="K26" s="76"/>
      <c r="L26" s="73"/>
      <c r="M26" s="76">
        <v>0</v>
      </c>
      <c r="N26" s="74"/>
      <c r="O26" s="74"/>
    </row>
    <row r="27" spans="2:15" hidden="1" x14ac:dyDescent="0.6">
      <c r="C27" s="61" t="s">
        <v>14</v>
      </c>
      <c r="D27" s="69"/>
      <c r="E27" s="69"/>
      <c r="F27" s="72"/>
      <c r="G27" s="69"/>
      <c r="H27" s="72">
        <v>0</v>
      </c>
      <c r="I27" s="69"/>
      <c r="J27" s="69"/>
      <c r="K27" s="72"/>
      <c r="L27" s="73"/>
      <c r="M27" s="72">
        <v>0</v>
      </c>
      <c r="N27" s="74"/>
      <c r="O27" s="74"/>
    </row>
    <row r="28" spans="2:15" x14ac:dyDescent="0.6">
      <c r="C28" s="61" t="s">
        <v>15</v>
      </c>
      <c r="D28" s="69"/>
      <c r="E28" s="69"/>
      <c r="F28" s="76"/>
      <c r="G28" s="69"/>
      <c r="H28" s="77"/>
      <c r="I28" s="69"/>
      <c r="J28" s="69"/>
      <c r="K28" s="76"/>
      <c r="L28" s="73"/>
      <c r="M28" s="76"/>
      <c r="N28" s="74"/>
      <c r="O28" s="74"/>
    </row>
    <row r="29" spans="2:15" x14ac:dyDescent="0.6">
      <c r="C29" s="61" t="s">
        <v>322</v>
      </c>
      <c r="D29" s="69">
        <v>13</v>
      </c>
      <c r="E29" s="69"/>
      <c r="F29" s="76">
        <v>188723</v>
      </c>
      <c r="G29" s="69"/>
      <c r="H29" s="72">
        <v>0</v>
      </c>
      <c r="I29" s="69"/>
      <c r="J29" s="69"/>
      <c r="K29" s="76">
        <v>0</v>
      </c>
      <c r="L29" s="73"/>
      <c r="M29" s="76">
        <v>0</v>
      </c>
      <c r="N29" s="74"/>
      <c r="O29" s="74"/>
    </row>
    <row r="30" spans="2:15" x14ac:dyDescent="0.6">
      <c r="C30" s="61" t="s">
        <v>323</v>
      </c>
      <c r="D30" s="69"/>
      <c r="E30" s="69"/>
      <c r="F30" s="76">
        <v>41113</v>
      </c>
      <c r="G30" s="69"/>
      <c r="H30" s="77">
        <v>6888</v>
      </c>
      <c r="I30" s="69"/>
      <c r="J30" s="69"/>
      <c r="K30" s="76">
        <v>6878</v>
      </c>
      <c r="L30" s="73"/>
      <c r="M30" s="76">
        <v>2198</v>
      </c>
      <c r="N30" s="74"/>
      <c r="O30" s="74"/>
    </row>
    <row r="31" spans="2:15" ht="20.5" x14ac:dyDescent="0.65">
      <c r="B31" s="68" t="s">
        <v>16</v>
      </c>
      <c r="D31" s="69"/>
      <c r="E31" s="69"/>
      <c r="F31" s="78">
        <f>SUM(F12:F30)</f>
        <v>1785201</v>
      </c>
      <c r="G31" s="79"/>
      <c r="H31" s="78">
        <f>SUM(H12:H30)</f>
        <v>240400</v>
      </c>
      <c r="I31" s="79"/>
      <c r="J31" s="79"/>
      <c r="K31" s="78">
        <f>SUM(K12:K30)</f>
        <v>1157368</v>
      </c>
      <c r="L31" s="73"/>
      <c r="M31" s="78">
        <f>SUM(M12:M30)</f>
        <v>219983</v>
      </c>
      <c r="N31" s="74"/>
      <c r="O31" s="74"/>
    </row>
    <row r="32" spans="2:15" ht="8.25" customHeight="1" x14ac:dyDescent="0.65">
      <c r="C32" s="68"/>
      <c r="D32" s="69"/>
      <c r="E32" s="69"/>
      <c r="F32" s="80"/>
      <c r="G32" s="69"/>
      <c r="H32" s="80"/>
      <c r="I32" s="69"/>
      <c r="J32" s="69"/>
      <c r="K32" s="72"/>
      <c r="L32" s="73"/>
      <c r="M32" s="72"/>
      <c r="N32" s="74">
        <v>0</v>
      </c>
      <c r="O32" s="74">
        <v>0</v>
      </c>
    </row>
    <row r="33" spans="2:15" ht="20.5" x14ac:dyDescent="0.65">
      <c r="B33" s="68" t="s">
        <v>17</v>
      </c>
      <c r="D33" s="69"/>
      <c r="E33" s="69"/>
      <c r="F33" s="80"/>
      <c r="G33" s="69"/>
      <c r="H33" s="80"/>
      <c r="I33" s="69"/>
      <c r="J33" s="69"/>
      <c r="K33" s="72"/>
      <c r="L33" s="73"/>
      <c r="M33" s="72"/>
    </row>
    <row r="34" spans="2:15" x14ac:dyDescent="0.6">
      <c r="C34" s="61" t="s">
        <v>18</v>
      </c>
      <c r="D34" s="69">
        <v>14</v>
      </c>
      <c r="E34" s="69"/>
      <c r="F34" s="72">
        <v>50000</v>
      </c>
      <c r="G34" s="69"/>
      <c r="H34" s="72">
        <v>50000</v>
      </c>
      <c r="I34" s="69"/>
      <c r="J34" s="69"/>
      <c r="K34" s="72">
        <v>50000</v>
      </c>
      <c r="L34" s="73"/>
      <c r="M34" s="72">
        <v>50000</v>
      </c>
      <c r="N34" s="74"/>
      <c r="O34" s="81"/>
    </row>
    <row r="35" spans="2:15" x14ac:dyDescent="0.6">
      <c r="C35" s="61" t="s">
        <v>19</v>
      </c>
      <c r="D35" s="69">
        <v>15</v>
      </c>
      <c r="E35" s="69"/>
      <c r="F35" s="72">
        <v>3571</v>
      </c>
      <c r="G35" s="69"/>
      <c r="H35" s="72">
        <v>1623</v>
      </c>
      <c r="I35" s="69"/>
      <c r="J35" s="69"/>
      <c r="K35" s="72">
        <v>450</v>
      </c>
      <c r="L35" s="73"/>
      <c r="M35" s="72">
        <v>450</v>
      </c>
      <c r="N35" s="74"/>
      <c r="O35" s="81"/>
    </row>
    <row r="36" spans="2:15" x14ac:dyDescent="0.6">
      <c r="C36" s="61" t="s">
        <v>20</v>
      </c>
      <c r="D36" s="69">
        <v>16</v>
      </c>
      <c r="E36" s="69"/>
      <c r="F36" s="72">
        <v>0</v>
      </c>
      <c r="G36" s="69"/>
      <c r="H36" s="72">
        <v>0</v>
      </c>
      <c r="I36" s="69"/>
      <c r="J36" s="69"/>
      <c r="K36" s="72">
        <v>1796250</v>
      </c>
      <c r="L36" s="73"/>
      <c r="M36" s="72">
        <v>258700</v>
      </c>
      <c r="N36" s="74"/>
      <c r="O36" s="81"/>
    </row>
    <row r="37" spans="2:15" x14ac:dyDescent="0.6">
      <c r="C37" s="61" t="s">
        <v>21</v>
      </c>
      <c r="D37" s="69">
        <v>17</v>
      </c>
      <c r="E37" s="69"/>
      <c r="F37" s="72">
        <v>40778</v>
      </c>
      <c r="G37" s="69"/>
      <c r="H37" s="72">
        <v>1263776</v>
      </c>
      <c r="I37" s="69"/>
      <c r="J37" s="69"/>
      <c r="K37" s="72">
        <v>19500</v>
      </c>
      <c r="L37" s="73"/>
      <c r="M37" s="72">
        <v>1154680</v>
      </c>
      <c r="N37" s="74"/>
      <c r="O37" s="81"/>
    </row>
    <row r="38" spans="2:15" hidden="1" x14ac:dyDescent="0.6">
      <c r="C38" s="61" t="s">
        <v>22</v>
      </c>
      <c r="D38" s="55"/>
      <c r="E38" s="69"/>
      <c r="F38" s="72"/>
      <c r="G38" s="69"/>
      <c r="H38" s="72">
        <v>0</v>
      </c>
      <c r="I38" s="69"/>
      <c r="J38" s="69"/>
      <c r="K38" s="72"/>
      <c r="L38" s="73"/>
      <c r="M38" s="72">
        <v>0</v>
      </c>
      <c r="N38" s="74"/>
      <c r="O38" s="81"/>
    </row>
    <row r="39" spans="2:15" x14ac:dyDescent="0.6">
      <c r="C39" s="61" t="s">
        <v>203</v>
      </c>
      <c r="D39" s="82">
        <v>18</v>
      </c>
      <c r="E39" s="69"/>
      <c r="F39" s="72">
        <v>623578</v>
      </c>
      <c r="G39" s="69"/>
      <c r="H39" s="72">
        <v>0</v>
      </c>
      <c r="I39" s="69"/>
      <c r="J39" s="69"/>
      <c r="K39" s="72">
        <v>0</v>
      </c>
      <c r="L39" s="73"/>
      <c r="M39" s="72">
        <v>0</v>
      </c>
      <c r="N39" s="74"/>
      <c r="O39" s="81"/>
    </row>
    <row r="40" spans="2:15" x14ac:dyDescent="0.6">
      <c r="C40" s="61" t="s">
        <v>328</v>
      </c>
      <c r="D40" s="69">
        <v>5.6</v>
      </c>
      <c r="E40" s="69"/>
      <c r="F40" s="72">
        <v>0</v>
      </c>
      <c r="G40" s="69"/>
      <c r="H40" s="72">
        <v>0</v>
      </c>
      <c r="I40" s="69"/>
      <c r="J40" s="69"/>
      <c r="K40" s="72">
        <v>0</v>
      </c>
      <c r="L40" s="73"/>
      <c r="M40" s="72">
        <v>30000</v>
      </c>
      <c r="N40" s="74"/>
      <c r="O40" s="81"/>
    </row>
    <row r="41" spans="2:15" x14ac:dyDescent="0.6">
      <c r="C41" s="61" t="s">
        <v>329</v>
      </c>
      <c r="D41" s="69">
        <v>19</v>
      </c>
      <c r="E41" s="69"/>
      <c r="F41" s="72">
        <v>211603</v>
      </c>
      <c r="G41" s="69"/>
      <c r="H41" s="72">
        <v>141040</v>
      </c>
      <c r="I41" s="69"/>
      <c r="J41" s="69"/>
      <c r="K41" s="72">
        <v>211603</v>
      </c>
      <c r="L41" s="73"/>
      <c r="M41" s="72">
        <v>141040</v>
      </c>
      <c r="N41" s="74"/>
      <c r="O41" s="81"/>
    </row>
    <row r="42" spans="2:15" x14ac:dyDescent="0.6">
      <c r="C42" s="61" t="s">
        <v>177</v>
      </c>
      <c r="D42" s="69">
        <v>8</v>
      </c>
      <c r="E42" s="69"/>
      <c r="F42" s="72">
        <v>0</v>
      </c>
      <c r="G42" s="69"/>
      <c r="H42" s="72">
        <v>8774</v>
      </c>
      <c r="I42" s="69"/>
      <c r="J42" s="69"/>
      <c r="K42" s="72">
        <v>0</v>
      </c>
      <c r="L42" s="73"/>
      <c r="M42" s="72">
        <v>0</v>
      </c>
      <c r="N42" s="74"/>
      <c r="O42" s="81"/>
    </row>
    <row r="43" spans="2:15" x14ac:dyDescent="0.6">
      <c r="C43" s="61" t="s">
        <v>204</v>
      </c>
      <c r="D43" s="69">
        <v>20</v>
      </c>
      <c r="E43" s="69"/>
      <c r="F43" s="72">
        <v>148073</v>
      </c>
      <c r="G43" s="69"/>
      <c r="H43" s="72">
        <v>0</v>
      </c>
      <c r="I43" s="69"/>
      <c r="J43" s="69"/>
      <c r="K43" s="72">
        <v>0</v>
      </c>
      <c r="L43" s="73"/>
      <c r="M43" s="72">
        <v>0</v>
      </c>
      <c r="N43" s="74"/>
      <c r="O43" s="81"/>
    </row>
    <row r="44" spans="2:15" x14ac:dyDescent="0.6">
      <c r="C44" s="61" t="s">
        <v>23</v>
      </c>
      <c r="D44" s="69">
        <v>21</v>
      </c>
      <c r="E44" s="69"/>
      <c r="F44" s="72">
        <v>58365</v>
      </c>
      <c r="G44" s="69"/>
      <c r="H44" s="72">
        <v>58365</v>
      </c>
      <c r="I44" s="69"/>
      <c r="J44" s="69"/>
      <c r="K44" s="72">
        <v>58365</v>
      </c>
      <c r="L44" s="73"/>
      <c r="M44" s="72">
        <v>58365</v>
      </c>
      <c r="N44" s="74"/>
      <c r="O44" s="81"/>
    </row>
    <row r="45" spans="2:15" hidden="1" x14ac:dyDescent="0.6">
      <c r="C45" s="61" t="s">
        <v>165</v>
      </c>
      <c r="D45" s="69"/>
      <c r="E45" s="69"/>
      <c r="F45" s="72"/>
      <c r="G45" s="69"/>
      <c r="H45" s="72"/>
      <c r="I45" s="69"/>
      <c r="J45" s="69"/>
      <c r="K45" s="72"/>
      <c r="L45" s="73"/>
      <c r="M45" s="72"/>
      <c r="N45" s="74"/>
      <c r="O45" s="81"/>
    </row>
    <row r="46" spans="2:15" x14ac:dyDescent="0.6">
      <c r="C46" s="61" t="s">
        <v>24</v>
      </c>
      <c r="D46" s="69">
        <v>22</v>
      </c>
      <c r="E46" s="69"/>
      <c r="F46" s="72">
        <v>2113620</v>
      </c>
      <c r="G46" s="69"/>
      <c r="H46" s="72">
        <v>280182</v>
      </c>
      <c r="I46" s="69"/>
      <c r="J46" s="69"/>
      <c r="K46" s="72">
        <v>101779</v>
      </c>
      <c r="L46" s="73"/>
      <c r="M46" s="72">
        <v>107288</v>
      </c>
      <c r="N46" s="74"/>
      <c r="O46" s="81"/>
    </row>
    <row r="47" spans="2:15" x14ac:dyDescent="0.6">
      <c r="C47" s="61" t="s">
        <v>25</v>
      </c>
      <c r="D47" s="69">
        <v>23</v>
      </c>
      <c r="E47" s="69"/>
      <c r="F47" s="72">
        <v>89720</v>
      </c>
      <c r="G47" s="69"/>
      <c r="H47" s="72">
        <v>189502</v>
      </c>
      <c r="I47" s="69"/>
      <c r="J47" s="69"/>
      <c r="K47" s="72">
        <v>86298</v>
      </c>
      <c r="L47" s="73"/>
      <c r="M47" s="72">
        <v>96738</v>
      </c>
      <c r="N47" s="74"/>
      <c r="O47" s="81"/>
    </row>
    <row r="48" spans="2:15" x14ac:dyDescent="0.6">
      <c r="C48" s="61" t="s">
        <v>26</v>
      </c>
      <c r="D48" s="69">
        <v>24</v>
      </c>
      <c r="E48" s="69"/>
      <c r="F48" s="72">
        <v>345514</v>
      </c>
      <c r="G48" s="69"/>
      <c r="H48" s="72">
        <v>99463</v>
      </c>
      <c r="I48" s="69"/>
      <c r="J48" s="69"/>
      <c r="K48" s="72">
        <v>12</v>
      </c>
      <c r="L48" s="73"/>
      <c r="M48" s="72">
        <v>25</v>
      </c>
      <c r="N48" s="74"/>
      <c r="O48" s="81"/>
    </row>
    <row r="49" spans="2:15" x14ac:dyDescent="0.6">
      <c r="C49" s="61" t="s">
        <v>27</v>
      </c>
      <c r="D49" s="69">
        <v>4.0999999999999996</v>
      </c>
      <c r="E49" s="69"/>
      <c r="F49" s="72">
        <v>1543165</v>
      </c>
      <c r="G49" s="69"/>
      <c r="H49" s="72">
        <v>54991</v>
      </c>
      <c r="I49" s="69"/>
      <c r="J49" s="69"/>
      <c r="K49" s="72">
        <v>0</v>
      </c>
      <c r="L49" s="73"/>
      <c r="M49" s="72">
        <v>0</v>
      </c>
      <c r="N49" s="74"/>
      <c r="O49" s="81"/>
    </row>
    <row r="50" spans="2:15" x14ac:dyDescent="0.6">
      <c r="C50" s="61" t="s">
        <v>28</v>
      </c>
      <c r="D50" s="69">
        <v>25</v>
      </c>
      <c r="E50" s="69"/>
      <c r="F50" s="72">
        <v>9108</v>
      </c>
      <c r="G50" s="69"/>
      <c r="H50" s="72">
        <v>23660</v>
      </c>
      <c r="I50" s="69"/>
      <c r="J50" s="69"/>
      <c r="K50" s="72">
        <v>6086</v>
      </c>
      <c r="L50" s="73"/>
      <c r="M50" s="72">
        <v>23308</v>
      </c>
      <c r="O50" s="81"/>
    </row>
    <row r="51" spans="2:15" x14ac:dyDescent="0.6">
      <c r="C51" s="61" t="s">
        <v>29</v>
      </c>
      <c r="D51" s="69">
        <v>37.200000000000003</v>
      </c>
      <c r="E51" s="69"/>
      <c r="F51" s="72">
        <v>750</v>
      </c>
      <c r="G51" s="69"/>
      <c r="H51" s="72">
        <v>1726</v>
      </c>
      <c r="I51" s="69"/>
      <c r="J51" s="69"/>
      <c r="K51" s="72">
        <v>0</v>
      </c>
      <c r="L51" s="73"/>
      <c r="M51" s="72">
        <v>0</v>
      </c>
      <c r="O51" s="81"/>
    </row>
    <row r="52" spans="2:15" ht="20.5" x14ac:dyDescent="0.65">
      <c r="B52" s="68" t="s">
        <v>30</v>
      </c>
      <c r="D52" s="69"/>
      <c r="E52" s="69"/>
      <c r="F52" s="78">
        <f>SUM(F34:F51)</f>
        <v>5237845</v>
      </c>
      <c r="G52" s="79"/>
      <c r="H52" s="78">
        <f>SUM(H34:H51)</f>
        <v>2173102</v>
      </c>
      <c r="I52" s="79"/>
      <c r="J52" s="79"/>
      <c r="K52" s="78">
        <f>SUM(K34:K51)</f>
        <v>2330343</v>
      </c>
      <c r="L52" s="73"/>
      <c r="M52" s="78">
        <f>SUM(M34:M51)</f>
        <v>1920594</v>
      </c>
      <c r="O52" s="81"/>
    </row>
    <row r="53" spans="2:15" ht="20.5" customHeight="1" thickBot="1" x14ac:dyDescent="0.7">
      <c r="B53" s="68" t="s">
        <v>31</v>
      </c>
      <c r="C53" s="68"/>
      <c r="D53" s="69"/>
      <c r="E53" s="69"/>
      <c r="F53" s="83">
        <f>F31+F52</f>
        <v>7023046</v>
      </c>
      <c r="G53" s="79"/>
      <c r="H53" s="83">
        <f>H31+H52</f>
        <v>2413502</v>
      </c>
      <c r="I53" s="79"/>
      <c r="J53" s="79"/>
      <c r="K53" s="83">
        <f>K31+K52</f>
        <v>3487711</v>
      </c>
      <c r="L53" s="73"/>
      <c r="M53" s="83">
        <f>M31+M52</f>
        <v>2140577</v>
      </c>
      <c r="O53" s="81"/>
    </row>
    <row r="54" spans="2:15" ht="13.5" customHeight="1" thickTop="1" x14ac:dyDescent="0.65">
      <c r="C54" s="68"/>
      <c r="D54" s="69"/>
      <c r="E54" s="69"/>
      <c r="F54" s="73"/>
      <c r="G54" s="79"/>
      <c r="H54" s="73"/>
      <c r="I54" s="79"/>
      <c r="J54" s="79"/>
      <c r="K54" s="73"/>
      <c r="L54" s="73"/>
      <c r="M54" s="73"/>
      <c r="O54" s="81"/>
    </row>
    <row r="55" spans="2:15" ht="20.5" x14ac:dyDescent="0.65">
      <c r="C55" s="84" t="s">
        <v>186</v>
      </c>
      <c r="D55" s="69"/>
      <c r="E55" s="69"/>
      <c r="F55" s="85"/>
      <c r="G55" s="69"/>
      <c r="H55" s="69"/>
      <c r="I55" s="69"/>
      <c r="J55" s="69"/>
      <c r="K55" s="86"/>
      <c r="L55" s="85"/>
      <c r="M55" s="85"/>
    </row>
    <row r="56" spans="2:15" ht="20.5" hidden="1" x14ac:dyDescent="0.65">
      <c r="C56" s="84"/>
      <c r="D56" s="69"/>
      <c r="E56" s="69"/>
      <c r="F56" s="85"/>
      <c r="G56" s="69"/>
      <c r="H56" s="69"/>
      <c r="I56" s="69"/>
      <c r="J56" s="69"/>
      <c r="K56" s="86"/>
      <c r="L56" s="85"/>
      <c r="M56" s="85"/>
    </row>
    <row r="57" spans="2:15" ht="20.149999999999999" customHeight="1" x14ac:dyDescent="0.65">
      <c r="C57" s="84"/>
      <c r="D57" s="69"/>
      <c r="E57" s="69"/>
      <c r="F57" s="85"/>
      <c r="G57" s="69"/>
      <c r="H57" s="69"/>
      <c r="I57" s="69"/>
      <c r="J57" s="69"/>
      <c r="K57" s="86"/>
      <c r="L57" s="85"/>
      <c r="M57" s="85"/>
    </row>
    <row r="58" spans="2:15" x14ac:dyDescent="0.6">
      <c r="C58" s="69" t="s">
        <v>157</v>
      </c>
      <c r="D58" s="69"/>
      <c r="E58" s="69"/>
      <c r="F58" s="248" t="s">
        <v>158</v>
      </c>
      <c r="G58" s="249"/>
      <c r="H58" s="249"/>
      <c r="I58" s="249"/>
      <c r="J58" s="249"/>
      <c r="K58" s="249"/>
      <c r="L58" s="249"/>
      <c r="M58" s="249"/>
    </row>
    <row r="59" spans="2:15" x14ac:dyDescent="0.6">
      <c r="C59" s="69" t="s">
        <v>156</v>
      </c>
      <c r="D59" s="69"/>
      <c r="E59" s="69"/>
      <c r="F59" s="248" t="s">
        <v>159</v>
      </c>
      <c r="G59" s="249"/>
      <c r="H59" s="249"/>
      <c r="I59" s="249"/>
      <c r="J59" s="249"/>
      <c r="K59" s="249"/>
      <c r="L59" s="249"/>
      <c r="M59" s="249"/>
    </row>
    <row r="60" spans="2:15" ht="9.65" customHeight="1" x14ac:dyDescent="0.6">
      <c r="C60" s="69"/>
      <c r="D60" s="69"/>
      <c r="E60" s="69"/>
      <c r="F60" s="87"/>
      <c r="G60" s="69"/>
      <c r="H60" s="69"/>
      <c r="I60" s="69"/>
      <c r="J60" s="69"/>
      <c r="K60" s="69"/>
      <c r="L60" s="69"/>
      <c r="M60" s="69"/>
    </row>
    <row r="61" spans="2:15" x14ac:dyDescent="0.6">
      <c r="C61" s="248" t="s">
        <v>168</v>
      </c>
      <c r="D61" s="249"/>
      <c r="E61" s="249"/>
      <c r="F61" s="249"/>
      <c r="G61" s="249"/>
      <c r="H61" s="249"/>
      <c r="I61" s="249"/>
      <c r="J61" s="249"/>
      <c r="K61" s="249"/>
      <c r="L61" s="249"/>
      <c r="M61" s="249"/>
    </row>
    <row r="62" spans="2:15" ht="13.5" customHeight="1" x14ac:dyDescent="0.6"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</row>
    <row r="63" spans="2:15" hidden="1" x14ac:dyDescent="0.6"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</row>
    <row r="64" spans="2:15" ht="20.5" x14ac:dyDescent="0.65">
      <c r="C64" s="247" t="s">
        <v>0</v>
      </c>
      <c r="D64" s="247"/>
      <c r="E64" s="247"/>
      <c r="F64" s="247"/>
      <c r="G64" s="247"/>
      <c r="H64" s="247"/>
      <c r="I64" s="247"/>
      <c r="J64" s="247"/>
      <c r="K64" s="247"/>
      <c r="L64" s="247"/>
      <c r="M64" s="247"/>
    </row>
    <row r="65" spans="2:13" ht="20.5" x14ac:dyDescent="0.65">
      <c r="C65" s="247" t="s">
        <v>182</v>
      </c>
      <c r="D65" s="247"/>
      <c r="E65" s="247"/>
      <c r="F65" s="247"/>
      <c r="G65" s="247"/>
      <c r="H65" s="247"/>
      <c r="I65" s="247"/>
      <c r="J65" s="247"/>
      <c r="K65" s="247"/>
      <c r="L65" s="247"/>
      <c r="M65" s="247"/>
    </row>
    <row r="66" spans="2:13" ht="20.5" x14ac:dyDescent="0.65">
      <c r="C66" s="247" t="s">
        <v>301</v>
      </c>
      <c r="D66" s="247"/>
      <c r="E66" s="247"/>
      <c r="F66" s="247"/>
      <c r="G66" s="247"/>
      <c r="H66" s="247"/>
      <c r="I66" s="247"/>
      <c r="J66" s="247"/>
      <c r="K66" s="247"/>
      <c r="L66" s="247"/>
      <c r="M66" s="247"/>
    </row>
    <row r="67" spans="2:13" ht="6" customHeight="1" x14ac:dyDescent="0.65"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</row>
    <row r="68" spans="2:13" ht="20.5" x14ac:dyDescent="0.65">
      <c r="C68" s="57"/>
      <c r="F68" s="243" t="s">
        <v>2</v>
      </c>
      <c r="G68" s="243"/>
      <c r="H68" s="243"/>
      <c r="I68" s="243"/>
      <c r="J68" s="243"/>
      <c r="K68" s="243"/>
      <c r="L68" s="243"/>
      <c r="M68" s="243"/>
    </row>
    <row r="69" spans="2:13" ht="20.5" x14ac:dyDescent="0.65">
      <c r="C69" s="57"/>
      <c r="F69" s="243" t="s">
        <v>3</v>
      </c>
      <c r="G69" s="243"/>
      <c r="H69" s="243"/>
      <c r="I69" s="244"/>
      <c r="K69" s="245" t="s">
        <v>4</v>
      </c>
      <c r="L69" s="245"/>
      <c r="M69" s="245"/>
    </row>
    <row r="70" spans="2:13" ht="20.5" x14ac:dyDescent="0.65">
      <c r="D70" s="59" t="s">
        <v>5</v>
      </c>
      <c r="E70" s="60"/>
      <c r="F70" s="62" t="s">
        <v>302</v>
      </c>
      <c r="G70" s="60"/>
      <c r="H70" s="62" t="s">
        <v>176</v>
      </c>
      <c r="I70" s="60"/>
      <c r="J70" s="60"/>
      <c r="K70" s="62" t="s">
        <v>302</v>
      </c>
      <c r="L70" s="60"/>
      <c r="M70" s="63" t="s">
        <v>176</v>
      </c>
    </row>
    <row r="71" spans="2:13" ht="20.5" x14ac:dyDescent="0.65">
      <c r="D71" s="60"/>
      <c r="E71" s="60"/>
      <c r="F71" s="64" t="s">
        <v>297</v>
      </c>
      <c r="G71" s="65"/>
      <c r="H71" s="64" t="s">
        <v>187</v>
      </c>
      <c r="I71" s="66"/>
      <c r="J71" s="66"/>
      <c r="K71" s="64" t="s">
        <v>297</v>
      </c>
      <c r="L71" s="64"/>
      <c r="M71" s="64" t="s">
        <v>187</v>
      </c>
    </row>
    <row r="72" spans="2:13" ht="20.5" x14ac:dyDescent="0.65">
      <c r="D72" s="60"/>
      <c r="E72" s="60"/>
      <c r="F72" s="64" t="s">
        <v>188</v>
      </c>
      <c r="G72" s="65"/>
      <c r="H72" s="65"/>
      <c r="I72" s="60"/>
      <c r="J72" s="60"/>
      <c r="K72" s="64" t="s">
        <v>188</v>
      </c>
      <c r="L72" s="65"/>
      <c r="M72" s="65"/>
    </row>
    <row r="73" spans="2:13" ht="20.5" customHeight="1" x14ac:dyDescent="0.65">
      <c r="B73" s="88"/>
      <c r="C73" s="89" t="s">
        <v>32</v>
      </c>
      <c r="E73" s="60"/>
      <c r="F73" s="60"/>
      <c r="G73" s="60"/>
      <c r="H73" s="60"/>
      <c r="I73" s="60"/>
      <c r="J73" s="60"/>
      <c r="K73" s="67"/>
      <c r="L73" s="60"/>
      <c r="M73" s="67"/>
    </row>
    <row r="74" spans="2:13" ht="20.5" x14ac:dyDescent="0.65">
      <c r="B74" s="68" t="s">
        <v>33</v>
      </c>
      <c r="D74" s="69"/>
      <c r="E74" s="69"/>
      <c r="F74" s="85"/>
      <c r="G74" s="69"/>
      <c r="H74" s="85"/>
      <c r="I74" s="69"/>
      <c r="J74" s="69"/>
      <c r="K74" s="86"/>
      <c r="L74" s="85"/>
      <c r="M74" s="86"/>
    </row>
    <row r="75" spans="2:13" x14ac:dyDescent="0.6">
      <c r="C75" s="61" t="s">
        <v>34</v>
      </c>
      <c r="D75" s="69"/>
      <c r="E75" s="69"/>
      <c r="F75" s="90"/>
      <c r="G75" s="69"/>
      <c r="H75" s="90"/>
      <c r="I75" s="69"/>
      <c r="J75" s="69"/>
      <c r="K75" s="90"/>
      <c r="L75" s="73"/>
      <c r="M75" s="90"/>
    </row>
    <row r="76" spans="2:13" x14ac:dyDescent="0.6">
      <c r="C76" s="61" t="s">
        <v>10</v>
      </c>
      <c r="D76" s="69">
        <v>5.7</v>
      </c>
      <c r="E76" s="69"/>
      <c r="F76" s="90">
        <v>19097</v>
      </c>
      <c r="G76" s="69"/>
      <c r="H76" s="90">
        <v>73013</v>
      </c>
      <c r="I76" s="69"/>
      <c r="J76" s="69"/>
      <c r="K76" s="90">
        <v>15116</v>
      </c>
      <c r="L76" s="73"/>
      <c r="M76" s="90">
        <v>69368</v>
      </c>
    </row>
    <row r="77" spans="2:13" x14ac:dyDescent="0.6">
      <c r="C77" s="61" t="s">
        <v>11</v>
      </c>
      <c r="D77" s="69">
        <v>26</v>
      </c>
      <c r="E77" s="69"/>
      <c r="F77" s="90">
        <v>192218</v>
      </c>
      <c r="G77" s="69"/>
      <c r="H77" s="90">
        <v>37411</v>
      </c>
      <c r="I77" s="69"/>
      <c r="J77" s="69"/>
      <c r="K77" s="90">
        <v>26421</v>
      </c>
      <c r="L77" s="73"/>
      <c r="M77" s="90">
        <v>26425</v>
      </c>
    </row>
    <row r="78" spans="2:13" x14ac:dyDescent="0.6">
      <c r="C78" s="61" t="s">
        <v>324</v>
      </c>
      <c r="D78" s="69"/>
      <c r="E78" s="69"/>
      <c r="F78" s="90">
        <v>147604</v>
      </c>
      <c r="G78" s="69"/>
      <c r="H78" s="72">
        <v>0</v>
      </c>
      <c r="I78" s="69"/>
      <c r="J78" s="69"/>
      <c r="K78" s="90">
        <v>0</v>
      </c>
      <c r="L78" s="73"/>
      <c r="M78" s="90">
        <v>0</v>
      </c>
    </row>
    <row r="79" spans="2:13" x14ac:dyDescent="0.6">
      <c r="C79" s="61" t="s">
        <v>35</v>
      </c>
      <c r="D79" s="69">
        <v>27</v>
      </c>
      <c r="E79" s="69"/>
      <c r="F79" s="90">
        <v>18395</v>
      </c>
      <c r="G79" s="69"/>
      <c r="H79" s="90">
        <v>31902</v>
      </c>
      <c r="I79" s="69"/>
      <c r="J79" s="69"/>
      <c r="K79" s="90">
        <v>16545</v>
      </c>
      <c r="L79" s="73"/>
      <c r="M79" s="90">
        <v>16126</v>
      </c>
    </row>
    <row r="80" spans="2:13" x14ac:dyDescent="0.6">
      <c r="C80" s="61" t="s">
        <v>205</v>
      </c>
      <c r="D80" s="69">
        <v>28</v>
      </c>
      <c r="E80" s="69"/>
      <c r="F80" s="90">
        <v>193026</v>
      </c>
      <c r="G80" s="69"/>
      <c r="H80" s="73">
        <v>0</v>
      </c>
      <c r="I80" s="69"/>
      <c r="J80" s="69"/>
      <c r="K80" s="73">
        <v>0</v>
      </c>
      <c r="L80" s="73"/>
      <c r="M80" s="73">
        <v>0</v>
      </c>
    </row>
    <row r="81" spans="2:13" x14ac:dyDescent="0.6">
      <c r="C81" s="61" t="s">
        <v>330</v>
      </c>
      <c r="D81" s="69">
        <v>29</v>
      </c>
      <c r="E81" s="69"/>
      <c r="F81" s="90">
        <v>49123</v>
      </c>
      <c r="G81" s="69"/>
      <c r="H81" s="73">
        <v>0</v>
      </c>
      <c r="I81" s="69"/>
      <c r="J81" s="69"/>
      <c r="K81" s="90">
        <v>49123</v>
      </c>
      <c r="L81" s="73"/>
      <c r="M81" s="73">
        <v>0</v>
      </c>
    </row>
    <row r="82" spans="2:13" x14ac:dyDescent="0.6">
      <c r="C82" s="61" t="s">
        <v>331</v>
      </c>
      <c r="D82" s="69">
        <v>5.8</v>
      </c>
      <c r="E82" s="69"/>
      <c r="F82" s="90">
        <v>41011</v>
      </c>
      <c r="G82" s="69"/>
      <c r="H82" s="73">
        <v>0</v>
      </c>
      <c r="I82" s="69"/>
      <c r="J82" s="69"/>
      <c r="K82" s="73">
        <v>0</v>
      </c>
      <c r="L82" s="73"/>
      <c r="M82" s="73">
        <v>0</v>
      </c>
    </row>
    <row r="83" spans="2:13" x14ac:dyDescent="0.6">
      <c r="C83" s="61" t="s">
        <v>332</v>
      </c>
      <c r="D83" s="69"/>
      <c r="E83" s="69"/>
      <c r="F83" s="90">
        <v>129494</v>
      </c>
      <c r="G83" s="69"/>
      <c r="H83" s="73">
        <v>0</v>
      </c>
      <c r="I83" s="69"/>
      <c r="J83" s="69"/>
      <c r="K83" s="73">
        <v>0</v>
      </c>
      <c r="L83" s="73"/>
      <c r="M83" s="73">
        <v>0</v>
      </c>
    </row>
    <row r="84" spans="2:13" x14ac:dyDescent="0.6">
      <c r="C84" s="61" t="s">
        <v>206</v>
      </c>
      <c r="D84" s="69">
        <v>30</v>
      </c>
      <c r="E84" s="69"/>
      <c r="F84" s="90">
        <v>14790</v>
      </c>
      <c r="G84" s="69"/>
      <c r="H84" s="73">
        <v>0</v>
      </c>
      <c r="I84" s="69"/>
      <c r="J84" s="69"/>
      <c r="K84" s="73">
        <v>0</v>
      </c>
      <c r="L84" s="73"/>
      <c r="M84" s="73">
        <v>0</v>
      </c>
    </row>
    <row r="85" spans="2:13" x14ac:dyDescent="0.6">
      <c r="C85" s="61" t="s">
        <v>325</v>
      </c>
      <c r="D85" s="69"/>
      <c r="E85" s="69"/>
      <c r="F85" s="90">
        <v>7163</v>
      </c>
      <c r="G85" s="69"/>
      <c r="H85" s="73">
        <v>0</v>
      </c>
      <c r="I85" s="69"/>
      <c r="J85" s="69"/>
      <c r="K85" s="73">
        <v>0</v>
      </c>
      <c r="L85" s="73"/>
      <c r="M85" s="73">
        <v>0</v>
      </c>
    </row>
    <row r="86" spans="2:13" x14ac:dyDescent="0.6">
      <c r="C86" s="61" t="s">
        <v>36</v>
      </c>
      <c r="D86" s="69"/>
      <c r="E86" s="69"/>
      <c r="F86" s="90">
        <v>49882</v>
      </c>
      <c r="G86" s="69"/>
      <c r="H86" s="90">
        <v>2646</v>
      </c>
      <c r="I86" s="69"/>
      <c r="J86" s="69"/>
      <c r="K86" s="90">
        <v>1007</v>
      </c>
      <c r="L86" s="73"/>
      <c r="M86" s="90">
        <v>1031</v>
      </c>
    </row>
    <row r="87" spans="2:13" ht="20.5" x14ac:dyDescent="0.65">
      <c r="B87" s="68" t="s">
        <v>37</v>
      </c>
      <c r="D87" s="69"/>
      <c r="E87" s="69"/>
      <c r="F87" s="78">
        <f>SUM(F76:F86)</f>
        <v>861803</v>
      </c>
      <c r="G87" s="69"/>
      <c r="H87" s="78">
        <f>SUM(H76:H86)</f>
        <v>144972</v>
      </c>
      <c r="I87" s="69"/>
      <c r="J87" s="69"/>
      <c r="K87" s="78">
        <f>SUM(K76:K86)</f>
        <v>108212</v>
      </c>
      <c r="L87" s="73"/>
      <c r="M87" s="78">
        <f>SUM(M76:M86)</f>
        <v>112950</v>
      </c>
    </row>
    <row r="88" spans="2:13" ht="8.25" customHeight="1" x14ac:dyDescent="0.65">
      <c r="C88" s="68"/>
      <c r="D88" s="69"/>
      <c r="E88" s="69"/>
      <c r="F88" s="80"/>
      <c r="G88" s="69"/>
      <c r="H88" s="80"/>
      <c r="I88" s="69"/>
      <c r="J88" s="69"/>
      <c r="K88" s="72"/>
      <c r="L88" s="73"/>
      <c r="M88" s="72"/>
    </row>
    <row r="89" spans="2:13" ht="20.5" x14ac:dyDescent="0.65">
      <c r="B89" s="68" t="s">
        <v>38</v>
      </c>
      <c r="D89" s="69"/>
      <c r="E89" s="69"/>
      <c r="F89" s="80"/>
      <c r="G89" s="69"/>
      <c r="H89" s="80"/>
      <c r="I89" s="69"/>
      <c r="J89" s="69"/>
      <c r="K89" s="72"/>
      <c r="L89" s="73"/>
      <c r="M89" s="72"/>
    </row>
    <row r="90" spans="2:13" x14ac:dyDescent="0.6">
      <c r="C90" s="61" t="s">
        <v>39</v>
      </c>
      <c r="D90" s="69">
        <v>27</v>
      </c>
      <c r="E90" s="69"/>
      <c r="F90" s="72">
        <v>27105</v>
      </c>
      <c r="G90" s="69"/>
      <c r="H90" s="72">
        <v>72059</v>
      </c>
      <c r="I90" s="69"/>
      <c r="J90" s="69"/>
      <c r="K90" s="72">
        <v>25367</v>
      </c>
      <c r="L90" s="73"/>
      <c r="M90" s="72">
        <v>36983</v>
      </c>
    </row>
    <row r="91" spans="2:13" x14ac:dyDescent="0.6">
      <c r="C91" s="61" t="s">
        <v>207</v>
      </c>
      <c r="D91" s="69">
        <v>28</v>
      </c>
      <c r="E91" s="69"/>
      <c r="F91" s="72">
        <v>1520741</v>
      </c>
      <c r="G91" s="69"/>
      <c r="H91" s="72">
        <v>0</v>
      </c>
      <c r="I91" s="69"/>
      <c r="J91" s="69"/>
      <c r="K91" s="72">
        <v>0</v>
      </c>
      <c r="L91" s="73"/>
      <c r="M91" s="72">
        <v>0</v>
      </c>
    </row>
    <row r="92" spans="2:13" x14ac:dyDescent="0.6">
      <c r="C92" s="61" t="s">
        <v>326</v>
      </c>
      <c r="D92" s="69">
        <v>31</v>
      </c>
      <c r="E92" s="69"/>
      <c r="F92" s="72">
        <v>78704</v>
      </c>
      <c r="G92" s="69"/>
      <c r="H92" s="72">
        <v>0</v>
      </c>
      <c r="I92" s="69"/>
      <c r="J92" s="69"/>
      <c r="K92" s="72">
        <v>0</v>
      </c>
      <c r="L92" s="73"/>
      <c r="M92" s="72">
        <v>0</v>
      </c>
    </row>
    <row r="93" spans="2:13" x14ac:dyDescent="0.6">
      <c r="C93" s="61" t="s">
        <v>208</v>
      </c>
      <c r="D93" s="69">
        <v>32</v>
      </c>
      <c r="E93" s="69"/>
      <c r="F93" s="72">
        <v>89609</v>
      </c>
      <c r="G93" s="69"/>
      <c r="H93" s="72">
        <v>0</v>
      </c>
      <c r="I93" s="69"/>
      <c r="J93" s="69"/>
      <c r="K93" s="72">
        <v>89609</v>
      </c>
      <c r="L93" s="73"/>
      <c r="M93" s="72">
        <v>0</v>
      </c>
    </row>
    <row r="94" spans="2:13" x14ac:dyDescent="0.6">
      <c r="C94" s="61" t="s">
        <v>40</v>
      </c>
      <c r="D94" s="69">
        <v>33</v>
      </c>
      <c r="E94" s="69"/>
      <c r="F94" s="72">
        <v>3165</v>
      </c>
      <c r="G94" s="69"/>
      <c r="H94" s="72">
        <v>1938</v>
      </c>
      <c r="I94" s="69"/>
      <c r="J94" s="69"/>
      <c r="K94" s="72">
        <v>827</v>
      </c>
      <c r="L94" s="73"/>
      <c r="M94" s="72">
        <v>621</v>
      </c>
    </row>
    <row r="95" spans="2:13" x14ac:dyDescent="0.6">
      <c r="C95" s="61" t="s">
        <v>42</v>
      </c>
      <c r="D95" s="69">
        <v>37.200000000000003</v>
      </c>
      <c r="E95" s="69"/>
      <c r="F95" s="90">
        <v>134998</v>
      </c>
      <c r="G95" s="69"/>
      <c r="H95" s="72">
        <v>23756</v>
      </c>
      <c r="I95" s="69"/>
      <c r="J95" s="69"/>
      <c r="K95" s="72">
        <v>0</v>
      </c>
      <c r="L95" s="72"/>
      <c r="M95" s="72">
        <v>0</v>
      </c>
    </row>
    <row r="96" spans="2:13" x14ac:dyDescent="0.6">
      <c r="C96" s="61" t="s">
        <v>41</v>
      </c>
      <c r="D96" s="69"/>
      <c r="E96" s="69"/>
      <c r="F96" s="90">
        <f>4542+5</f>
        <v>4547</v>
      </c>
      <c r="G96" s="69"/>
      <c r="H96" s="90">
        <v>3221</v>
      </c>
      <c r="I96" s="69"/>
      <c r="J96" s="69"/>
      <c r="K96" s="90">
        <v>4542</v>
      </c>
      <c r="L96" s="73"/>
      <c r="M96" s="90">
        <v>522</v>
      </c>
    </row>
    <row r="97" spans="2:13" ht="20.5" x14ac:dyDescent="0.65">
      <c r="B97" s="68" t="s">
        <v>43</v>
      </c>
      <c r="D97" s="69"/>
      <c r="E97" s="69"/>
      <c r="F97" s="78">
        <f>SUM(F90:F96)</f>
        <v>1858869</v>
      </c>
      <c r="G97" s="69"/>
      <c r="H97" s="78">
        <f>SUM(H90:H96)</f>
        <v>100974</v>
      </c>
      <c r="I97" s="69"/>
      <c r="J97" s="69"/>
      <c r="K97" s="78">
        <f>SUM(K90:K96)</f>
        <v>120345</v>
      </c>
      <c r="L97" s="73"/>
      <c r="M97" s="78">
        <f>SUM(M90:M96)</f>
        <v>38126</v>
      </c>
    </row>
    <row r="98" spans="2:13" ht="20.149999999999999" customHeight="1" x14ac:dyDescent="0.65">
      <c r="B98" s="68" t="s">
        <v>44</v>
      </c>
      <c r="C98" s="68"/>
      <c r="D98" s="69"/>
      <c r="E98" s="69"/>
      <c r="F98" s="91">
        <f>F87+F97</f>
        <v>2720672</v>
      </c>
      <c r="G98" s="69"/>
      <c r="H98" s="91">
        <f>+H97+H87</f>
        <v>245946</v>
      </c>
      <c r="I98" s="69"/>
      <c r="J98" s="69"/>
      <c r="K98" s="91">
        <f>K87+K97</f>
        <v>228557</v>
      </c>
      <c r="L98" s="92"/>
      <c r="M98" s="91">
        <f>+M97+M87</f>
        <v>151076</v>
      </c>
    </row>
    <row r="99" spans="2:13" ht="5" hidden="1" customHeight="1" x14ac:dyDescent="0.65">
      <c r="C99" s="68"/>
      <c r="D99" s="69"/>
      <c r="E99" s="69"/>
      <c r="F99" s="73"/>
      <c r="G99" s="69"/>
      <c r="H99" s="73"/>
      <c r="I99" s="69"/>
      <c r="J99" s="69"/>
      <c r="K99" s="93"/>
      <c r="L99" s="92"/>
      <c r="M99" s="93"/>
    </row>
    <row r="100" spans="2:13" ht="17.5" customHeight="1" x14ac:dyDescent="0.65">
      <c r="B100" s="88"/>
      <c r="C100" s="89" t="s">
        <v>45</v>
      </c>
      <c r="D100" s="69"/>
      <c r="E100" s="69"/>
      <c r="F100" s="94"/>
      <c r="G100" s="69"/>
      <c r="H100" s="94"/>
      <c r="I100" s="69"/>
      <c r="J100" s="69"/>
      <c r="K100" s="95"/>
      <c r="L100" s="94"/>
      <c r="M100" s="95"/>
    </row>
    <row r="101" spans="2:13" x14ac:dyDescent="0.6">
      <c r="C101" s="61" t="s">
        <v>46</v>
      </c>
      <c r="D101" s="69"/>
      <c r="E101" s="69"/>
      <c r="F101" s="94"/>
      <c r="G101" s="69"/>
      <c r="H101" s="94"/>
      <c r="I101" s="69"/>
      <c r="J101" s="69"/>
      <c r="K101" s="95"/>
      <c r="L101" s="94"/>
      <c r="M101" s="95"/>
    </row>
    <row r="102" spans="2:13" x14ac:dyDescent="0.6">
      <c r="C102" s="61" t="s">
        <v>181</v>
      </c>
      <c r="D102" s="55"/>
      <c r="E102" s="55"/>
      <c r="F102" s="55"/>
      <c r="G102" s="55"/>
      <c r="H102" s="55"/>
      <c r="I102" s="55"/>
      <c r="J102" s="55"/>
      <c r="K102" s="55"/>
      <c r="L102" s="55"/>
      <c r="M102" s="55"/>
    </row>
    <row r="103" spans="2:13" ht="20.5" thickBot="1" x14ac:dyDescent="0.65">
      <c r="C103" s="55" t="s">
        <v>357</v>
      </c>
      <c r="D103" s="69">
        <v>35</v>
      </c>
      <c r="E103" s="69"/>
      <c r="F103" s="55"/>
      <c r="G103" s="69"/>
      <c r="H103" s="83">
        <v>3093442</v>
      </c>
      <c r="I103" s="69"/>
      <c r="J103" s="69"/>
      <c r="K103" s="55"/>
      <c r="L103" s="73"/>
      <c r="M103" s="83">
        <v>3093442</v>
      </c>
    </row>
    <row r="104" spans="2:13" ht="21" thickTop="1" thickBot="1" x14ac:dyDescent="0.65">
      <c r="C104" s="61" t="s">
        <v>300</v>
      </c>
      <c r="D104" s="69">
        <v>35</v>
      </c>
      <c r="E104" s="69"/>
      <c r="F104" s="83">
        <v>18923370</v>
      </c>
      <c r="G104" s="69"/>
      <c r="H104" s="73"/>
      <c r="I104" s="69"/>
      <c r="J104" s="69"/>
      <c r="K104" s="83">
        <v>18923370</v>
      </c>
      <c r="L104" s="73"/>
      <c r="M104" s="73"/>
    </row>
    <row r="105" spans="2:13" ht="20.5" thickTop="1" x14ac:dyDescent="0.6">
      <c r="C105" s="61" t="s">
        <v>180</v>
      </c>
      <c r="D105" s="69"/>
      <c r="E105" s="69"/>
      <c r="F105" s="73"/>
      <c r="G105" s="69"/>
      <c r="H105" s="73"/>
      <c r="I105" s="69"/>
      <c r="J105" s="69"/>
      <c r="K105" s="93"/>
      <c r="L105" s="73"/>
      <c r="M105" s="93"/>
    </row>
    <row r="106" spans="2:13" x14ac:dyDescent="0.6">
      <c r="C106" s="61" t="s">
        <v>340</v>
      </c>
      <c r="D106" s="69">
        <v>35</v>
      </c>
      <c r="E106" s="69"/>
      <c r="F106" s="73"/>
      <c r="G106" s="69"/>
      <c r="H106" s="73">
        <v>2352976</v>
      </c>
      <c r="I106" s="69"/>
      <c r="J106" s="69"/>
      <c r="K106" s="93"/>
      <c r="L106" s="73"/>
      <c r="M106" s="93">
        <v>2352976</v>
      </c>
    </row>
    <row r="107" spans="2:13" x14ac:dyDescent="0.6">
      <c r="C107" s="61" t="s">
        <v>333</v>
      </c>
      <c r="D107" s="69">
        <v>35</v>
      </c>
      <c r="E107" s="69"/>
      <c r="F107" s="73">
        <f>'SE Conso'!D24</f>
        <v>16470976</v>
      </c>
      <c r="G107" s="69"/>
      <c r="H107" s="55"/>
      <c r="I107" s="69"/>
      <c r="J107" s="69"/>
      <c r="K107" s="93">
        <f>SE!D23</f>
        <v>16470976</v>
      </c>
      <c r="L107" s="73"/>
      <c r="M107" s="55"/>
    </row>
    <row r="108" spans="2:13" x14ac:dyDescent="0.6">
      <c r="C108" s="61" t="s">
        <v>47</v>
      </c>
      <c r="D108" s="69">
        <v>35</v>
      </c>
      <c r="E108" s="69"/>
      <c r="F108" s="96">
        <f>'SE Conso'!F24</f>
        <v>-13182061</v>
      </c>
      <c r="G108" s="69"/>
      <c r="H108" s="96">
        <v>-272294</v>
      </c>
      <c r="I108" s="69"/>
      <c r="J108" s="69"/>
      <c r="K108" s="77">
        <f>SE!F23</f>
        <v>-13182061</v>
      </c>
      <c r="L108" s="73"/>
      <c r="M108" s="77">
        <v>-272294</v>
      </c>
    </row>
    <row r="109" spans="2:13" x14ac:dyDescent="0.6">
      <c r="C109" s="61" t="s">
        <v>48</v>
      </c>
      <c r="D109" s="69"/>
      <c r="E109" s="69"/>
      <c r="F109" s="80"/>
      <c r="G109" s="69"/>
      <c r="H109" s="80"/>
      <c r="I109" s="69"/>
      <c r="J109" s="69"/>
      <c r="K109" s="72"/>
      <c r="L109" s="73"/>
      <c r="M109" s="72"/>
    </row>
    <row r="110" spans="2:13" x14ac:dyDescent="0.6">
      <c r="C110" s="61" t="s">
        <v>49</v>
      </c>
      <c r="D110" s="69"/>
      <c r="E110" s="69"/>
      <c r="F110" s="73">
        <f>'SE Conso'!J24</f>
        <v>149608</v>
      </c>
      <c r="G110" s="69"/>
      <c r="H110" s="73">
        <v>17802</v>
      </c>
      <c r="I110" s="69"/>
      <c r="J110" s="69"/>
      <c r="K110" s="77">
        <f>SE!J23</f>
        <v>-29761</v>
      </c>
      <c r="L110" s="73"/>
      <c r="M110" s="77">
        <v>-91181</v>
      </c>
    </row>
    <row r="111" spans="2:13" hidden="1" x14ac:dyDescent="0.6">
      <c r="C111" s="61" t="s">
        <v>50</v>
      </c>
      <c r="D111" s="69"/>
      <c r="E111" s="69"/>
      <c r="F111" s="72">
        <v>0</v>
      </c>
      <c r="G111" s="69"/>
      <c r="H111" s="73">
        <v>0</v>
      </c>
      <c r="I111" s="69"/>
      <c r="J111" s="69"/>
      <c r="K111" s="72">
        <v>0</v>
      </c>
      <c r="L111" s="73"/>
      <c r="M111" s="72">
        <v>0</v>
      </c>
    </row>
    <row r="112" spans="2:13" x14ac:dyDescent="0.6">
      <c r="C112" s="61" t="s">
        <v>51</v>
      </c>
      <c r="D112" s="69"/>
      <c r="E112" s="69"/>
      <c r="F112" s="91">
        <f>'SE Conso'!R24</f>
        <v>863851</v>
      </c>
      <c r="G112" s="69"/>
      <c r="H112" s="91">
        <v>69072</v>
      </c>
      <c r="I112" s="69"/>
      <c r="J112" s="69"/>
      <c r="K112" s="91">
        <v>0</v>
      </c>
      <c r="L112" s="91"/>
      <c r="M112" s="91">
        <v>0</v>
      </c>
    </row>
    <row r="113" spans="2:17" ht="20.5" x14ac:dyDescent="0.65">
      <c r="B113" s="68" t="s">
        <v>52</v>
      </c>
      <c r="D113" s="69"/>
      <c r="E113" s="69"/>
      <c r="F113" s="78">
        <f>SUM(F107:F112)</f>
        <v>4302374</v>
      </c>
      <c r="G113" s="69"/>
      <c r="H113" s="78">
        <f>SUM(H105:H112)</f>
        <v>2167556</v>
      </c>
      <c r="I113" s="69"/>
      <c r="J113" s="69"/>
      <c r="K113" s="78">
        <f>SUM(K107:K112)</f>
        <v>3259154</v>
      </c>
      <c r="L113" s="73"/>
      <c r="M113" s="78">
        <f>SUM(M105:M112)</f>
        <v>1989501</v>
      </c>
      <c r="Q113" s="238"/>
    </row>
    <row r="114" spans="2:17" ht="21" thickBot="1" x14ac:dyDescent="0.7">
      <c r="B114" s="68" t="s">
        <v>53</v>
      </c>
      <c r="D114" s="69"/>
      <c r="E114" s="69"/>
      <c r="F114" s="83">
        <f>F113+F98</f>
        <v>7023046</v>
      </c>
      <c r="G114" s="69"/>
      <c r="H114" s="83">
        <f>+H98+H113</f>
        <v>2413502</v>
      </c>
      <c r="I114" s="69"/>
      <c r="J114" s="69"/>
      <c r="K114" s="83">
        <f>K113+K98</f>
        <v>3487711</v>
      </c>
      <c r="L114" s="73"/>
      <c r="M114" s="83">
        <f>+M98+M113</f>
        <v>2140577</v>
      </c>
    </row>
    <row r="115" spans="2:17" ht="8" hidden="1" customHeight="1" thickTop="1" x14ac:dyDescent="0.6">
      <c r="C115" s="97"/>
      <c r="D115" s="98"/>
      <c r="E115" s="98"/>
      <c r="F115" s="98"/>
      <c r="G115" s="98"/>
      <c r="H115" s="98"/>
      <c r="I115" s="98"/>
      <c r="J115" s="98"/>
      <c r="K115" s="98"/>
      <c r="L115" s="98"/>
      <c r="M115" s="98"/>
    </row>
    <row r="116" spans="2:17" ht="20.5" thickTop="1" x14ac:dyDescent="0.6">
      <c r="C116" s="84" t="s">
        <v>186</v>
      </c>
      <c r="D116" s="98"/>
      <c r="E116" s="98"/>
      <c r="F116" s="98"/>
      <c r="G116" s="98"/>
      <c r="H116" s="98"/>
      <c r="I116" s="98"/>
      <c r="J116" s="98"/>
      <c r="K116" s="98"/>
      <c r="L116" s="98"/>
      <c r="M116" s="98"/>
    </row>
    <row r="117" spans="2:17" x14ac:dyDescent="0.6">
      <c r="C117" s="69" t="s">
        <v>157</v>
      </c>
      <c r="D117" s="69"/>
      <c r="E117" s="69"/>
      <c r="F117" s="248" t="s">
        <v>158</v>
      </c>
      <c r="G117" s="249"/>
      <c r="H117" s="249"/>
      <c r="I117" s="249"/>
      <c r="J117" s="249"/>
      <c r="K117" s="249"/>
      <c r="L117" s="249"/>
      <c r="M117" s="249"/>
    </row>
    <row r="118" spans="2:17" x14ac:dyDescent="0.6">
      <c r="C118" s="69" t="s">
        <v>156</v>
      </c>
      <c r="D118" s="69"/>
      <c r="E118" s="69"/>
      <c r="F118" s="248" t="s">
        <v>159</v>
      </c>
      <c r="G118" s="249"/>
      <c r="H118" s="249"/>
      <c r="I118" s="249"/>
      <c r="J118" s="249"/>
      <c r="K118" s="249"/>
      <c r="L118" s="249"/>
      <c r="M118" s="249"/>
    </row>
    <row r="119" spans="2:17" ht="8.15" customHeight="1" x14ac:dyDescent="0.6">
      <c r="C119" s="69"/>
      <c r="D119" s="69"/>
      <c r="E119" s="69"/>
      <c r="F119" s="87"/>
      <c r="G119" s="69"/>
      <c r="H119" s="69"/>
      <c r="I119" s="69"/>
      <c r="J119" s="69"/>
      <c r="K119" s="69"/>
      <c r="L119" s="69"/>
      <c r="M119" s="69"/>
    </row>
    <row r="120" spans="2:17" x14ac:dyDescent="0.6">
      <c r="C120" s="248" t="s">
        <v>169</v>
      </c>
      <c r="D120" s="249"/>
      <c r="E120" s="249"/>
      <c r="F120" s="249"/>
      <c r="G120" s="249"/>
      <c r="H120" s="249"/>
      <c r="I120" s="249"/>
      <c r="J120" s="249"/>
      <c r="K120" s="249"/>
      <c r="L120" s="249"/>
      <c r="M120" s="249"/>
    </row>
    <row r="121" spans="2:17" x14ac:dyDescent="0.6">
      <c r="C121" s="58"/>
      <c r="F121" s="99">
        <f t="shared" ref="F121:M121" si="0">+F114-F53</f>
        <v>0</v>
      </c>
      <c r="G121" s="99">
        <f t="shared" si="0"/>
        <v>0</v>
      </c>
      <c r="H121" s="99">
        <f t="shared" si="0"/>
        <v>0</v>
      </c>
      <c r="I121" s="99">
        <f t="shared" si="0"/>
        <v>0</v>
      </c>
      <c r="J121" s="99">
        <f t="shared" si="0"/>
        <v>0</v>
      </c>
      <c r="K121" s="99">
        <f t="shared" si="0"/>
        <v>0</v>
      </c>
      <c r="L121" s="99">
        <f t="shared" si="0"/>
        <v>0</v>
      </c>
      <c r="M121" s="99">
        <f t="shared" si="0"/>
        <v>0</v>
      </c>
    </row>
    <row r="122" spans="2:17" x14ac:dyDescent="0.6">
      <c r="C122" s="58"/>
      <c r="F122" s="100"/>
      <c r="G122" s="98"/>
      <c r="H122" s="98"/>
      <c r="I122" s="98"/>
      <c r="J122" s="98"/>
      <c r="K122" s="101"/>
      <c r="L122" s="98"/>
      <c r="M122" s="98"/>
    </row>
    <row r="123" spans="2:17" x14ac:dyDescent="0.6">
      <c r="C123" s="58"/>
    </row>
    <row r="124" spans="2:17" x14ac:dyDescent="0.6">
      <c r="C124" s="58"/>
    </row>
    <row r="125" spans="2:17" x14ac:dyDescent="0.6">
      <c r="C125" s="58"/>
    </row>
    <row r="126" spans="2:17" x14ac:dyDescent="0.6">
      <c r="C126" s="58"/>
    </row>
    <row r="127" spans="2:17" x14ac:dyDescent="0.6">
      <c r="C127" s="58"/>
    </row>
    <row r="128" spans="2:17" x14ac:dyDescent="0.6">
      <c r="C128" s="58"/>
    </row>
    <row r="129" spans="3:3" x14ac:dyDescent="0.6">
      <c r="C129" s="58"/>
    </row>
    <row r="130" spans="3:3" x14ac:dyDescent="0.6">
      <c r="C130" s="58"/>
    </row>
    <row r="131" spans="3:3" x14ac:dyDescent="0.6">
      <c r="C131" s="58"/>
    </row>
    <row r="132" spans="3:3" x14ac:dyDescent="0.6">
      <c r="C132" s="58"/>
    </row>
    <row r="133" spans="3:3" x14ac:dyDescent="0.6">
      <c r="C133" s="58"/>
    </row>
    <row r="134" spans="3:3" x14ac:dyDescent="0.6">
      <c r="C134" s="58"/>
    </row>
    <row r="135" spans="3:3" x14ac:dyDescent="0.6">
      <c r="C135" s="58"/>
    </row>
    <row r="136" spans="3:3" x14ac:dyDescent="0.6">
      <c r="C136" s="58"/>
    </row>
    <row r="137" spans="3:3" x14ac:dyDescent="0.6">
      <c r="C137" s="58"/>
    </row>
    <row r="138" spans="3:3" x14ac:dyDescent="0.6">
      <c r="C138" s="58"/>
    </row>
    <row r="139" spans="3:3" x14ac:dyDescent="0.6">
      <c r="C139" s="58"/>
    </row>
    <row r="140" spans="3:3" x14ac:dyDescent="0.6">
      <c r="C140" s="58"/>
    </row>
    <row r="141" spans="3:3" x14ac:dyDescent="0.6">
      <c r="C141" s="58"/>
    </row>
    <row r="142" spans="3:3" x14ac:dyDescent="0.6">
      <c r="C142" s="58"/>
    </row>
    <row r="143" spans="3:3" x14ac:dyDescent="0.6">
      <c r="C143" s="58"/>
    </row>
    <row r="144" spans="3:3" x14ac:dyDescent="0.6">
      <c r="C144" s="58"/>
    </row>
    <row r="145" spans="3:3" x14ac:dyDescent="0.6">
      <c r="C145" s="58"/>
    </row>
    <row r="146" spans="3:3" x14ac:dyDescent="0.6">
      <c r="C146" s="58"/>
    </row>
    <row r="147" spans="3:3" x14ac:dyDescent="0.6">
      <c r="C147" s="58"/>
    </row>
    <row r="148" spans="3:3" x14ac:dyDescent="0.6">
      <c r="C148" s="58"/>
    </row>
    <row r="149" spans="3:3" x14ac:dyDescent="0.6">
      <c r="C149" s="58"/>
    </row>
    <row r="150" spans="3:3" x14ac:dyDescent="0.6">
      <c r="C150" s="58"/>
    </row>
  </sheetData>
  <mergeCells count="19">
    <mergeCell ref="C120:M120"/>
    <mergeCell ref="F58:M58"/>
    <mergeCell ref="F59:M59"/>
    <mergeCell ref="F117:M117"/>
    <mergeCell ref="F118:M118"/>
    <mergeCell ref="C61:M61"/>
    <mergeCell ref="C64:M64"/>
    <mergeCell ref="C65:M65"/>
    <mergeCell ref="C66:M66"/>
    <mergeCell ref="F68:M68"/>
    <mergeCell ref="F69:I69"/>
    <mergeCell ref="K69:M69"/>
    <mergeCell ref="F5:M5"/>
    <mergeCell ref="F6:I6"/>
    <mergeCell ref="K6:M6"/>
    <mergeCell ref="B10:C10"/>
    <mergeCell ref="C1:M1"/>
    <mergeCell ref="C2:M2"/>
    <mergeCell ref="C3:M3"/>
  </mergeCells>
  <pageMargins left="0.59055118110236227" right="0.27559055118110237" top="0.59055118110236227" bottom="0.17" header="0.31496062992125984" footer="0.17"/>
  <pageSetup paperSize="9" scale="72" fitToHeight="0" orientation="portrait" r:id="rId1"/>
  <rowBreaks count="1" manualBreakCount="1">
    <brk id="6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72E42-6A59-4805-8F3A-9438F5454CD1}">
  <sheetPr>
    <tabColor rgb="FF92D050"/>
    <pageSetUpPr fitToPage="1"/>
  </sheetPr>
  <dimension ref="A1:V32"/>
  <sheetViews>
    <sheetView view="pageBreakPreview" topLeftCell="A14" zoomScale="80" zoomScaleNormal="100" zoomScaleSheetLayoutView="80" workbookViewId="0">
      <selection activeCell="L41" sqref="L41"/>
    </sheetView>
  </sheetViews>
  <sheetFormatPr defaultColWidth="9.08203125" defaultRowHeight="20" x14ac:dyDescent="0.6"/>
  <cols>
    <col min="1" max="1" width="30.08203125" style="61" customWidth="1"/>
    <col min="2" max="2" width="6.58203125" style="131" customWidth="1"/>
    <col min="3" max="3" width="0.58203125" style="58" customWidth="1"/>
    <col min="4" max="4" width="11.08203125" style="58" bestFit="1" customWidth="1"/>
    <col min="5" max="5" width="0.58203125" style="58" customWidth="1"/>
    <col min="6" max="6" width="14.1640625" style="58" bestFit="1" customWidth="1"/>
    <col min="7" max="7" width="0.58203125" style="58" customWidth="1"/>
    <col min="8" max="8" width="10.08203125" style="58" bestFit="1" customWidth="1"/>
    <col min="9" max="9" width="0.58203125" style="58" customWidth="1"/>
    <col min="10" max="10" width="11.08203125" style="58" customWidth="1"/>
    <col min="11" max="11" width="0.58203125" style="58" customWidth="1"/>
    <col min="12" max="12" width="17.1640625" style="58" customWidth="1"/>
    <col min="13" max="13" width="0.58203125" style="58" customWidth="1"/>
    <col min="14" max="14" width="20.58203125" style="58" customWidth="1"/>
    <col min="15" max="15" width="0.58203125" style="58" customWidth="1"/>
    <col min="16" max="16" width="12.08203125" style="58" customWidth="1"/>
    <col min="17" max="17" width="0.58203125" style="58" customWidth="1"/>
    <col min="18" max="18" width="10.08203125" style="58" bestFit="1" customWidth="1"/>
    <col min="19" max="19" width="0.58203125" style="58" customWidth="1"/>
    <col min="20" max="20" width="10" style="58" customWidth="1"/>
    <col min="21" max="21" width="13.58203125" style="58" customWidth="1"/>
    <col min="22" max="16384" width="9.08203125" style="58"/>
  </cols>
  <sheetData>
    <row r="1" spans="1:21" ht="20.5" x14ac:dyDescent="0.65">
      <c r="B1" s="103"/>
      <c r="J1" s="57"/>
      <c r="K1" s="57"/>
      <c r="L1" s="57"/>
      <c r="M1" s="57"/>
      <c r="N1" s="104"/>
      <c r="O1" s="104"/>
      <c r="P1" s="250" t="s">
        <v>185</v>
      </c>
      <c r="Q1" s="250"/>
      <c r="R1" s="250"/>
      <c r="S1" s="250"/>
      <c r="T1" s="250"/>
    </row>
    <row r="2" spans="1:21" ht="20.5" x14ac:dyDescent="0.65">
      <c r="A2" s="247" t="s">
        <v>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</row>
    <row r="3" spans="1:21" ht="20.5" x14ac:dyDescent="0.65">
      <c r="A3" s="247" t="s">
        <v>54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</row>
    <row r="4" spans="1:21" ht="20.5" x14ac:dyDescent="0.65">
      <c r="A4" s="253" t="s">
        <v>303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</row>
    <row r="5" spans="1:21" ht="15.65" customHeight="1" x14ac:dyDescent="0.65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1" ht="20.5" x14ac:dyDescent="0.65">
      <c r="A6" s="106"/>
      <c r="B6" s="103"/>
      <c r="D6" s="243" t="s">
        <v>2</v>
      </c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</row>
    <row r="7" spans="1:21" ht="20.5" x14ac:dyDescent="0.65">
      <c r="A7" s="106"/>
      <c r="B7" s="103"/>
      <c r="D7" s="245" t="s">
        <v>3</v>
      </c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</row>
    <row r="8" spans="1:21" ht="20.5" x14ac:dyDescent="0.65">
      <c r="A8" s="106"/>
      <c r="B8" s="103"/>
      <c r="D8" s="60"/>
      <c r="E8" s="60"/>
      <c r="F8" s="60"/>
      <c r="G8" s="60"/>
      <c r="H8" s="60"/>
      <c r="I8" s="60"/>
      <c r="J8" s="60"/>
      <c r="K8" s="60"/>
      <c r="L8" s="243" t="s">
        <v>50</v>
      </c>
      <c r="M8" s="243"/>
      <c r="N8" s="243"/>
      <c r="O8" s="243"/>
      <c r="P8" s="243"/>
      <c r="Q8" s="60"/>
      <c r="R8" s="60"/>
      <c r="S8" s="60"/>
      <c r="T8" s="60"/>
    </row>
    <row r="9" spans="1:21" ht="20.5" x14ac:dyDescent="0.65">
      <c r="A9" s="107"/>
      <c r="B9" s="103"/>
      <c r="C9" s="108"/>
      <c r="E9" s="109"/>
      <c r="F9" s="57"/>
      <c r="G9" s="109"/>
      <c r="K9" s="110"/>
      <c r="L9" s="111" t="s">
        <v>55</v>
      </c>
      <c r="M9" s="110"/>
      <c r="N9" s="111"/>
      <c r="O9" s="110"/>
      <c r="P9" s="111" t="s">
        <v>56</v>
      </c>
      <c r="Q9" s="109"/>
      <c r="R9" s="111"/>
      <c r="S9" s="109"/>
      <c r="T9" s="110"/>
    </row>
    <row r="10" spans="1:21" ht="20.5" x14ac:dyDescent="0.6">
      <c r="A10" s="107"/>
      <c r="B10" s="103"/>
      <c r="C10" s="108"/>
      <c r="D10" s="110"/>
      <c r="E10" s="109"/>
      <c r="G10" s="109"/>
      <c r="H10" s="251" t="s">
        <v>48</v>
      </c>
      <c r="I10" s="251"/>
      <c r="J10" s="251"/>
      <c r="K10" s="110"/>
      <c r="L10" s="111" t="s">
        <v>57</v>
      </c>
      <c r="M10" s="110"/>
      <c r="N10" s="111" t="s">
        <v>58</v>
      </c>
      <c r="O10" s="110"/>
      <c r="P10" s="111" t="s">
        <v>59</v>
      </c>
      <c r="Q10" s="109"/>
      <c r="R10" s="111" t="s">
        <v>60</v>
      </c>
      <c r="U10" s="113"/>
    </row>
    <row r="11" spans="1:21" ht="20.5" x14ac:dyDescent="0.65">
      <c r="A11" s="114"/>
      <c r="B11" s="103"/>
      <c r="C11" s="115"/>
      <c r="D11" s="111" t="s">
        <v>61</v>
      </c>
      <c r="E11" s="116"/>
      <c r="F11" s="117" t="s">
        <v>62</v>
      </c>
      <c r="G11" s="116"/>
      <c r="H11" s="111" t="s">
        <v>63</v>
      </c>
      <c r="I11" s="116"/>
      <c r="J11" s="111"/>
      <c r="K11" s="111"/>
      <c r="L11" s="111" t="s">
        <v>64</v>
      </c>
      <c r="M11" s="111"/>
      <c r="N11" s="111" t="s">
        <v>65</v>
      </c>
      <c r="O11" s="111"/>
      <c r="P11" s="111" t="s">
        <v>66</v>
      </c>
      <c r="Q11" s="116"/>
      <c r="R11" s="60" t="s">
        <v>67</v>
      </c>
      <c r="S11" s="116"/>
      <c r="T11" s="60" t="s">
        <v>68</v>
      </c>
      <c r="U11" s="118"/>
    </row>
    <row r="12" spans="1:21" ht="20.5" x14ac:dyDescent="0.65">
      <c r="A12" s="107"/>
      <c r="B12" s="59" t="s">
        <v>5</v>
      </c>
      <c r="C12" s="119"/>
      <c r="D12" s="112" t="s">
        <v>69</v>
      </c>
      <c r="E12" s="109"/>
      <c r="F12" s="120" t="s">
        <v>70</v>
      </c>
      <c r="G12" s="109"/>
      <c r="H12" s="112" t="s">
        <v>71</v>
      </c>
      <c r="I12" s="109"/>
      <c r="J12" s="120" t="s">
        <v>72</v>
      </c>
      <c r="K12" s="111"/>
      <c r="L12" s="59" t="s">
        <v>73</v>
      </c>
      <c r="M12" s="111"/>
      <c r="N12" s="120" t="s">
        <v>74</v>
      </c>
      <c r="O12" s="111"/>
      <c r="P12" s="120" t="s">
        <v>75</v>
      </c>
      <c r="Q12" s="109"/>
      <c r="R12" s="120" t="s">
        <v>76</v>
      </c>
      <c r="S12" s="109"/>
      <c r="T12" s="112" t="s">
        <v>77</v>
      </c>
    </row>
    <row r="13" spans="1:21" ht="20.5" x14ac:dyDescent="0.6">
      <c r="A13" s="121" t="s">
        <v>161</v>
      </c>
      <c r="B13" s="103"/>
      <c r="C13" s="119"/>
      <c r="D13" s="122">
        <v>1437832</v>
      </c>
      <c r="E13" s="73"/>
      <c r="F13" s="122">
        <v>-267007</v>
      </c>
      <c r="G13" s="92"/>
      <c r="H13" s="123">
        <v>0</v>
      </c>
      <c r="I13" s="73"/>
      <c r="J13" s="122">
        <v>-53905</v>
      </c>
      <c r="K13" s="73"/>
      <c r="L13" s="123">
        <v>0</v>
      </c>
      <c r="M13" s="73"/>
      <c r="N13" s="73">
        <v>0</v>
      </c>
      <c r="O13" s="73"/>
      <c r="P13" s="73">
        <v>0</v>
      </c>
      <c r="Q13" s="73"/>
      <c r="R13" s="123">
        <v>58131</v>
      </c>
      <c r="S13" s="73"/>
      <c r="T13" s="122">
        <f>SUM(D13:R13)</f>
        <v>1175051</v>
      </c>
      <c r="U13" s="113"/>
    </row>
    <row r="14" spans="1:21" x14ac:dyDescent="0.6">
      <c r="A14" s="107" t="s">
        <v>79</v>
      </c>
      <c r="B14" s="103"/>
      <c r="C14" s="119"/>
      <c r="D14" s="124">
        <v>915144</v>
      </c>
      <c r="E14" s="73"/>
      <c r="F14" s="124">
        <v>-5287</v>
      </c>
      <c r="G14" s="92"/>
      <c r="H14" s="73">
        <v>0</v>
      </c>
      <c r="I14" s="73"/>
      <c r="J14" s="73">
        <v>0</v>
      </c>
      <c r="K14" s="73"/>
      <c r="L14" s="73">
        <v>0</v>
      </c>
      <c r="M14" s="73"/>
      <c r="N14" s="73">
        <v>0</v>
      </c>
      <c r="O14" s="73"/>
      <c r="P14" s="73">
        <v>0</v>
      </c>
      <c r="Q14" s="73"/>
      <c r="R14" s="73">
        <v>14700</v>
      </c>
      <c r="S14" s="73"/>
      <c r="T14" s="124">
        <f>SUM(D14:R14)</f>
        <v>924557</v>
      </c>
      <c r="U14" s="113"/>
    </row>
    <row r="15" spans="1:21" x14ac:dyDescent="0.6">
      <c r="A15" s="61" t="s">
        <v>184</v>
      </c>
      <c r="B15" s="103"/>
      <c r="C15" s="119"/>
      <c r="D15" s="73">
        <v>0</v>
      </c>
      <c r="E15" s="73"/>
      <c r="F15" s="73">
        <v>0</v>
      </c>
      <c r="G15" s="73"/>
      <c r="H15" s="73">
        <v>0</v>
      </c>
      <c r="I15" s="73"/>
      <c r="J15" s="125">
        <v>34662</v>
      </c>
      <c r="K15" s="73"/>
      <c r="L15" s="73">
        <v>0</v>
      </c>
      <c r="M15" s="73"/>
      <c r="N15" s="91">
        <v>0</v>
      </c>
      <c r="O15" s="73"/>
      <c r="P15" s="91">
        <v>0</v>
      </c>
      <c r="Q15" s="73"/>
      <c r="R15" s="73">
        <v>-2469</v>
      </c>
      <c r="S15" s="73"/>
      <c r="T15" s="126">
        <f>SUM(D15:R15)</f>
        <v>32193</v>
      </c>
      <c r="U15" s="113"/>
    </row>
    <row r="16" spans="1:21" ht="21" thickBot="1" x14ac:dyDescent="0.65">
      <c r="A16" s="127" t="s">
        <v>304</v>
      </c>
      <c r="B16" s="69"/>
      <c r="D16" s="128">
        <f>SUM(D13:D15)</f>
        <v>2352976</v>
      </c>
      <c r="E16" s="73"/>
      <c r="F16" s="128">
        <f>SUM(F13:F15)</f>
        <v>-272294</v>
      </c>
      <c r="G16" s="92"/>
      <c r="H16" s="129">
        <f>SUM(H13:H15)</f>
        <v>0</v>
      </c>
      <c r="I16" s="73"/>
      <c r="J16" s="128">
        <f>SUM(J13:J15)</f>
        <v>-19243</v>
      </c>
      <c r="K16" s="73"/>
      <c r="L16" s="129">
        <f>SUM(L13:L15)</f>
        <v>0</v>
      </c>
      <c r="M16" s="73"/>
      <c r="N16" s="129">
        <v>0</v>
      </c>
      <c r="O16" s="73"/>
      <c r="P16" s="129">
        <v>0</v>
      </c>
      <c r="Q16" s="73"/>
      <c r="R16" s="129">
        <f>SUM(R13:R15)</f>
        <v>70362</v>
      </c>
      <c r="S16" s="73"/>
      <c r="T16" s="128">
        <f>SUM(D16:R16)</f>
        <v>2131801</v>
      </c>
      <c r="U16" s="80"/>
    </row>
    <row r="17" spans="1:22" ht="20.5" thickTop="1" x14ac:dyDescent="0.6">
      <c r="A17" s="114"/>
      <c r="B17" s="69"/>
      <c r="D17" s="124"/>
      <c r="E17" s="73"/>
      <c r="F17" s="124"/>
      <c r="G17" s="92"/>
      <c r="H17" s="73"/>
      <c r="I17" s="73"/>
      <c r="J17" s="124"/>
      <c r="K17" s="73"/>
      <c r="L17" s="73"/>
      <c r="M17" s="73"/>
      <c r="N17" s="124"/>
      <c r="O17" s="73"/>
      <c r="P17" s="73"/>
      <c r="Q17" s="73"/>
      <c r="R17" s="73"/>
      <c r="S17" s="73"/>
      <c r="T17" s="124"/>
      <c r="U17" s="80"/>
    </row>
    <row r="18" spans="1:22" ht="20.5" x14ac:dyDescent="0.6">
      <c r="A18" s="127" t="s">
        <v>183</v>
      </c>
      <c r="B18" s="69"/>
      <c r="D18" s="124">
        <v>2352976</v>
      </c>
      <c r="E18" s="73"/>
      <c r="F18" s="124">
        <v>-272294</v>
      </c>
      <c r="G18" s="92"/>
      <c r="H18" s="73">
        <v>0</v>
      </c>
      <c r="I18" s="73"/>
      <c r="J18" s="124">
        <v>17802</v>
      </c>
      <c r="K18" s="73"/>
      <c r="L18" s="73">
        <v>0</v>
      </c>
      <c r="M18" s="73"/>
      <c r="N18" s="73">
        <v>0</v>
      </c>
      <c r="O18" s="73"/>
      <c r="P18" s="73">
        <v>0</v>
      </c>
      <c r="Q18" s="73"/>
      <c r="R18" s="73">
        <v>69072</v>
      </c>
      <c r="S18" s="73"/>
      <c r="T18" s="124">
        <f>SUM(D18:R18)</f>
        <v>2167556</v>
      </c>
      <c r="U18" s="80"/>
    </row>
    <row r="19" spans="1:22" x14ac:dyDescent="0.6">
      <c r="A19" s="114" t="s">
        <v>79</v>
      </c>
      <c r="B19" s="69">
        <v>35</v>
      </c>
      <c r="D19" s="73">
        <v>14118000</v>
      </c>
      <c r="E19" s="73"/>
      <c r="F19" s="73">
        <v>-12909767</v>
      </c>
      <c r="G19" s="92"/>
      <c r="H19" s="73">
        <v>0</v>
      </c>
      <c r="I19" s="73"/>
      <c r="J19" s="73">
        <v>0</v>
      </c>
      <c r="K19" s="73"/>
      <c r="L19" s="73">
        <v>0</v>
      </c>
      <c r="M19" s="73"/>
      <c r="N19" s="73">
        <v>0</v>
      </c>
      <c r="O19" s="73"/>
      <c r="P19" s="73">
        <v>0</v>
      </c>
      <c r="Q19" s="73"/>
      <c r="R19" s="73">
        <v>0</v>
      </c>
      <c r="S19" s="73"/>
      <c r="T19" s="73">
        <f>SUM(D19:R19)</f>
        <v>1208233</v>
      </c>
      <c r="U19" s="80"/>
    </row>
    <row r="20" spans="1:22" x14ac:dyDescent="0.6">
      <c r="A20" s="114" t="s">
        <v>291</v>
      </c>
      <c r="B20" s="69"/>
      <c r="D20" s="73">
        <v>0</v>
      </c>
      <c r="E20" s="73"/>
      <c r="F20" s="73">
        <v>0</v>
      </c>
      <c r="G20" s="92"/>
      <c r="H20" s="73">
        <v>0</v>
      </c>
      <c r="I20" s="73"/>
      <c r="J20" s="73">
        <v>0</v>
      </c>
      <c r="K20" s="73"/>
      <c r="L20" s="73">
        <v>0</v>
      </c>
      <c r="M20" s="73"/>
      <c r="N20" s="73">
        <v>0</v>
      </c>
      <c r="O20" s="73"/>
      <c r="P20" s="73">
        <v>0</v>
      </c>
      <c r="Q20" s="73"/>
      <c r="R20" s="73">
        <v>790687</v>
      </c>
      <c r="S20" s="73"/>
      <c r="T20" s="73">
        <f t="shared" ref="T20:T22" si="0">SUM(D20:R20)</f>
        <v>790687</v>
      </c>
      <c r="U20" s="80"/>
    </row>
    <row r="21" spans="1:22" x14ac:dyDescent="0.6">
      <c r="A21" s="114" t="s">
        <v>290</v>
      </c>
      <c r="B21" s="69"/>
      <c r="D21" s="73">
        <v>0</v>
      </c>
      <c r="E21" s="73"/>
      <c r="F21" s="73">
        <v>0</v>
      </c>
      <c r="G21" s="92"/>
      <c r="H21" s="73">
        <v>0</v>
      </c>
      <c r="I21" s="73"/>
      <c r="J21" s="73">
        <v>-583</v>
      </c>
      <c r="K21" s="73"/>
      <c r="L21" s="73">
        <v>0</v>
      </c>
      <c r="M21" s="73"/>
      <c r="N21" s="73">
        <v>0</v>
      </c>
      <c r="O21" s="73"/>
      <c r="P21" s="73">
        <v>0</v>
      </c>
      <c r="Q21" s="73"/>
      <c r="R21" s="73">
        <v>-6798</v>
      </c>
      <c r="S21" s="73"/>
      <c r="T21" s="73">
        <f t="shared" si="0"/>
        <v>-7381</v>
      </c>
      <c r="U21" s="80"/>
    </row>
    <row r="22" spans="1:22" hidden="1" x14ac:dyDescent="0.6">
      <c r="A22" s="114" t="s">
        <v>78</v>
      </c>
      <c r="B22" s="69"/>
      <c r="D22" s="73">
        <v>0</v>
      </c>
      <c r="E22" s="73"/>
      <c r="F22" s="73">
        <v>0</v>
      </c>
      <c r="G22" s="92"/>
      <c r="H22" s="73">
        <v>0</v>
      </c>
      <c r="I22" s="73"/>
      <c r="J22" s="73">
        <v>0</v>
      </c>
      <c r="K22" s="73"/>
      <c r="L22" s="73">
        <v>0</v>
      </c>
      <c r="M22" s="73"/>
      <c r="N22" s="73">
        <v>0</v>
      </c>
      <c r="O22" s="73"/>
      <c r="P22" s="73">
        <v>0</v>
      </c>
      <c r="Q22" s="73"/>
      <c r="R22" s="73">
        <v>0</v>
      </c>
      <c r="S22" s="73"/>
      <c r="T22" s="73">
        <f t="shared" si="0"/>
        <v>0</v>
      </c>
      <c r="U22" s="80"/>
    </row>
    <row r="23" spans="1:22" x14ac:dyDescent="0.6">
      <c r="A23" s="61" t="s">
        <v>184</v>
      </c>
      <c r="B23" s="69"/>
      <c r="D23" s="73">
        <v>0</v>
      </c>
      <c r="E23" s="73"/>
      <c r="F23" s="73">
        <v>0</v>
      </c>
      <c r="G23" s="73"/>
      <c r="H23" s="73">
        <v>0</v>
      </c>
      <c r="I23" s="73"/>
      <c r="J23" s="73">
        <f>'PL 9 M'!E41</f>
        <v>132389</v>
      </c>
      <c r="K23" s="73"/>
      <c r="L23" s="73">
        <v>0</v>
      </c>
      <c r="M23" s="73"/>
      <c r="N23" s="73">
        <v>0</v>
      </c>
      <c r="O23" s="73"/>
      <c r="P23" s="73">
        <v>0</v>
      </c>
      <c r="Q23" s="73"/>
      <c r="R23" s="73">
        <f>'PL 9 M'!E42</f>
        <v>10890</v>
      </c>
      <c r="S23" s="73"/>
      <c r="T23" s="73">
        <f>SUM(D23:R23)</f>
        <v>143279</v>
      </c>
      <c r="U23" s="80"/>
      <c r="V23" s="80"/>
    </row>
    <row r="24" spans="1:22" ht="21" thickBot="1" x14ac:dyDescent="0.65">
      <c r="A24" s="127" t="s">
        <v>305</v>
      </c>
      <c r="B24" s="69"/>
      <c r="D24" s="128">
        <f>SUM(D18:D23)</f>
        <v>16470976</v>
      </c>
      <c r="E24" s="73"/>
      <c r="F24" s="128">
        <f>SUM(F18:F23)</f>
        <v>-13182061</v>
      </c>
      <c r="G24" s="73"/>
      <c r="H24" s="129">
        <f>SUM(H18:H23)</f>
        <v>0</v>
      </c>
      <c r="I24" s="73"/>
      <c r="J24" s="128">
        <f>SUM(J18:J23)</f>
        <v>149608</v>
      </c>
      <c r="K24" s="73"/>
      <c r="L24" s="129">
        <f>SUM(L18:L23)</f>
        <v>0</v>
      </c>
      <c r="M24" s="73"/>
      <c r="N24" s="129">
        <f>SUM(N18:N23)</f>
        <v>0</v>
      </c>
      <c r="O24" s="73"/>
      <c r="P24" s="129">
        <f>SUM(P18:P23)</f>
        <v>0</v>
      </c>
      <c r="Q24" s="73"/>
      <c r="R24" s="128">
        <f>SUM(R18:R23)</f>
        <v>863851</v>
      </c>
      <c r="S24" s="73"/>
      <c r="T24" s="128">
        <f>SUM(T18:T23)</f>
        <v>4302374</v>
      </c>
      <c r="U24" s="130">
        <v>0</v>
      </c>
    </row>
    <row r="25" spans="1:22" ht="20.5" thickTop="1" x14ac:dyDescent="0.6"/>
    <row r="26" spans="1:22" x14ac:dyDescent="0.6">
      <c r="A26" s="84" t="s">
        <v>186</v>
      </c>
      <c r="D26" s="80"/>
      <c r="J26" s="80"/>
      <c r="N26" s="80"/>
    </row>
    <row r="27" spans="1:22" ht="18" customHeight="1" x14ac:dyDescent="0.6">
      <c r="D27" s="132"/>
      <c r="F27" s="132"/>
      <c r="J27" s="132"/>
      <c r="N27" s="132"/>
    </row>
    <row r="28" spans="1:22" ht="17.5" customHeight="1" x14ac:dyDescent="0.6">
      <c r="D28" s="132"/>
      <c r="F28" s="132"/>
      <c r="J28" s="132"/>
      <c r="N28" s="132"/>
    </row>
    <row r="29" spans="1:22" x14ac:dyDescent="0.6">
      <c r="B29" s="69" t="s">
        <v>157</v>
      </c>
      <c r="D29" s="133"/>
      <c r="F29" s="132"/>
      <c r="J29" s="134"/>
      <c r="O29" s="69" t="s">
        <v>158</v>
      </c>
    </row>
    <row r="30" spans="1:22" x14ac:dyDescent="0.6">
      <c r="B30" s="69" t="s">
        <v>156</v>
      </c>
      <c r="O30" s="69" t="s">
        <v>159</v>
      </c>
    </row>
    <row r="31" spans="1:22" ht="6.65" customHeight="1" x14ac:dyDescent="0.6">
      <c r="B31" s="69"/>
      <c r="O31" s="69"/>
    </row>
    <row r="32" spans="1:22" ht="16.399999999999999" customHeight="1" x14ac:dyDescent="0.6">
      <c r="A32" s="252" t="s">
        <v>170</v>
      </c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  <c r="M32" s="250"/>
      <c r="N32" s="250"/>
      <c r="O32" s="250"/>
      <c r="P32" s="250"/>
      <c r="Q32" s="250"/>
      <c r="R32" s="250"/>
      <c r="S32" s="250"/>
      <c r="T32" s="250"/>
    </row>
  </sheetData>
  <mergeCells count="9">
    <mergeCell ref="P1:T1"/>
    <mergeCell ref="L8:P8"/>
    <mergeCell ref="H10:J10"/>
    <mergeCell ref="A32:T32"/>
    <mergeCell ref="A2:T2"/>
    <mergeCell ref="A3:T3"/>
    <mergeCell ref="A4:T4"/>
    <mergeCell ref="D6:T6"/>
    <mergeCell ref="D7:T7"/>
  </mergeCells>
  <pageMargins left="0.51181102362204722" right="0.31496062992125984" top="0.59055118110236227" bottom="0.27559055118110237" header="0.31496062992125984" footer="0.15748031496062992"/>
  <pageSetup paperSize="9" scale="82" fitToHeight="0" orientation="landscape" r:id="rId1"/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3ECF-E66B-474E-BEF9-2A8687A2061F}">
  <sheetPr>
    <tabColor rgb="FF92D050"/>
    <pageSetUpPr fitToPage="1"/>
  </sheetPr>
  <dimension ref="A1:AM74"/>
  <sheetViews>
    <sheetView view="pageBreakPreview" topLeftCell="A16" zoomScale="90" zoomScaleNormal="130" zoomScaleSheetLayoutView="90" workbookViewId="0">
      <selection activeCell="H26" sqref="H26"/>
    </sheetView>
  </sheetViews>
  <sheetFormatPr defaultColWidth="9.08203125" defaultRowHeight="20" x14ac:dyDescent="0.6"/>
  <cols>
    <col min="1" max="1" width="29.58203125" style="4" customWidth="1"/>
    <col min="2" max="2" width="8" style="28" customWidth="1"/>
    <col min="3" max="3" width="0.58203125" style="2" customWidth="1"/>
    <col min="4" max="4" width="13" style="2" customWidth="1"/>
    <col min="5" max="5" width="0.58203125" style="2" customWidth="1"/>
    <col min="6" max="6" width="13.08203125" style="2" customWidth="1"/>
    <col min="7" max="7" width="1.1640625" style="2" customWidth="1"/>
    <col min="8" max="8" width="12" style="2" customWidth="1"/>
    <col min="9" max="9" width="0.58203125" style="2" customWidth="1"/>
    <col min="10" max="10" width="11.58203125" style="2" customWidth="1"/>
    <col min="11" max="11" width="0.58203125" style="2" customWidth="1"/>
    <col min="12" max="12" width="17.08203125" style="2" customWidth="1"/>
    <col min="13" max="13" width="0.58203125" style="2" customWidth="1"/>
    <col min="14" max="14" width="18.58203125" style="2" customWidth="1"/>
    <col min="15" max="15" width="0.58203125" style="2" customWidth="1"/>
    <col min="16" max="16" width="12.1640625" style="2" customWidth="1"/>
    <col min="17" max="17" width="0.58203125" style="2" customWidth="1"/>
    <col min="18" max="18" width="12" style="2" customWidth="1"/>
    <col min="19" max="19" width="13.58203125" style="2" customWidth="1"/>
    <col min="20" max="21" width="9.08203125" style="2"/>
    <col min="22" max="22" width="29.58203125" style="4" customWidth="1"/>
    <col min="23" max="23" width="8" style="28" customWidth="1"/>
    <col min="24" max="24" width="0.58203125" style="2" customWidth="1"/>
    <col min="25" max="25" width="13" style="2" customWidth="1"/>
    <col min="26" max="26" width="0.58203125" style="2" customWidth="1"/>
    <col min="27" max="27" width="13.08203125" style="2" customWidth="1"/>
    <col min="28" max="28" width="1.1640625" style="2" customWidth="1"/>
    <col min="29" max="29" width="12" style="2" customWidth="1"/>
    <col min="30" max="30" width="0.58203125" style="2" customWidth="1"/>
    <col min="31" max="31" width="11.58203125" style="2" customWidth="1"/>
    <col min="32" max="32" width="0.58203125" style="2" customWidth="1"/>
    <col min="33" max="33" width="17.08203125" style="2" customWidth="1"/>
    <col min="34" max="34" width="0.58203125" style="2" customWidth="1"/>
    <col min="35" max="35" width="18.58203125" style="2" customWidth="1"/>
    <col min="36" max="36" width="0.58203125" style="2" customWidth="1"/>
    <col min="37" max="37" width="12.1640625" style="2" customWidth="1"/>
    <col min="38" max="38" width="0.58203125" style="2" customWidth="1"/>
    <col min="39" max="39" width="12" style="2" customWidth="1"/>
    <col min="40" max="16384" width="9.08203125" style="2"/>
  </cols>
  <sheetData>
    <row r="1" spans="1:39" ht="20.5" x14ac:dyDescent="0.65">
      <c r="B1" s="13"/>
      <c r="J1" s="1"/>
      <c r="K1" s="1"/>
      <c r="L1" s="1"/>
      <c r="M1" s="1"/>
      <c r="N1" s="1"/>
      <c r="O1" s="1"/>
      <c r="P1" s="261" t="s">
        <v>185</v>
      </c>
      <c r="Q1" s="261"/>
      <c r="R1" s="261"/>
      <c r="S1" s="261"/>
      <c r="T1" s="261"/>
      <c r="W1" s="13"/>
      <c r="AE1" s="1"/>
      <c r="AF1" s="1"/>
      <c r="AG1" s="1"/>
      <c r="AH1" s="1"/>
      <c r="AI1" s="1"/>
      <c r="AJ1" s="1"/>
    </row>
    <row r="2" spans="1:39" ht="20.5" x14ac:dyDescent="0.65">
      <c r="A2" s="258" t="s">
        <v>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V2" s="258" t="s">
        <v>0</v>
      </c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</row>
    <row r="3" spans="1:39" ht="20.5" x14ac:dyDescent="0.65">
      <c r="A3" s="258" t="s">
        <v>54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V3" s="258" t="s">
        <v>54</v>
      </c>
      <c r="W3" s="258"/>
      <c r="X3" s="258"/>
      <c r="Y3" s="258"/>
      <c r="Z3" s="258"/>
      <c r="AA3" s="258"/>
      <c r="AB3" s="258"/>
      <c r="AC3" s="258"/>
      <c r="AD3" s="258"/>
      <c r="AE3" s="258"/>
      <c r="AF3" s="258"/>
      <c r="AG3" s="258"/>
      <c r="AH3" s="258"/>
      <c r="AI3" s="258"/>
      <c r="AJ3" s="258"/>
      <c r="AK3" s="258"/>
      <c r="AL3" s="258"/>
      <c r="AM3" s="258"/>
    </row>
    <row r="4" spans="1:39" ht="20.5" x14ac:dyDescent="0.65">
      <c r="A4" s="259" t="s">
        <v>303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V4" s="259" t="s">
        <v>209</v>
      </c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</row>
    <row r="5" spans="1:39" ht="5.5" customHeight="1" x14ac:dyDescent="0.6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</row>
    <row r="6" spans="1:39" ht="20.5" x14ac:dyDescent="0.65">
      <c r="A6" s="15"/>
      <c r="B6" s="13"/>
      <c r="D6" s="254" t="s">
        <v>2</v>
      </c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V6" s="15"/>
      <c r="W6" s="13"/>
      <c r="Y6" s="254" t="s">
        <v>2</v>
      </c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</row>
    <row r="7" spans="1:39" ht="20.5" x14ac:dyDescent="0.65">
      <c r="A7" s="15"/>
      <c r="B7" s="13"/>
      <c r="D7" s="260" t="s">
        <v>4</v>
      </c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V7" s="15"/>
      <c r="W7" s="13"/>
      <c r="Y7" s="260" t="s">
        <v>4</v>
      </c>
      <c r="Z7" s="260"/>
      <c r="AA7" s="260"/>
      <c r="AB7" s="260"/>
      <c r="AC7" s="260"/>
      <c r="AD7" s="260"/>
      <c r="AE7" s="260"/>
      <c r="AF7" s="260"/>
      <c r="AG7" s="260"/>
      <c r="AH7" s="260"/>
      <c r="AI7" s="260"/>
      <c r="AJ7" s="260"/>
      <c r="AK7" s="260"/>
      <c r="AL7" s="260"/>
      <c r="AM7" s="260"/>
    </row>
    <row r="8" spans="1:39" ht="20.5" x14ac:dyDescent="0.65">
      <c r="A8" s="15"/>
      <c r="B8" s="13"/>
      <c r="D8" s="3"/>
      <c r="E8" s="3"/>
      <c r="F8" s="3"/>
      <c r="G8" s="3"/>
      <c r="H8" s="3"/>
      <c r="I8" s="3"/>
      <c r="J8" s="3"/>
      <c r="K8" s="3"/>
      <c r="L8" s="254" t="s">
        <v>50</v>
      </c>
      <c r="M8" s="254"/>
      <c r="N8" s="254"/>
      <c r="O8" s="254"/>
      <c r="P8" s="254"/>
      <c r="Q8" s="3"/>
      <c r="R8" s="3"/>
      <c r="V8" s="15"/>
      <c r="W8" s="13"/>
      <c r="Y8" s="3"/>
      <c r="Z8" s="3"/>
      <c r="AA8" s="3"/>
      <c r="AB8" s="3"/>
      <c r="AC8" s="3"/>
      <c r="AD8" s="3"/>
      <c r="AE8" s="3"/>
      <c r="AF8" s="3"/>
      <c r="AG8" s="254" t="s">
        <v>50</v>
      </c>
      <c r="AH8" s="254"/>
      <c r="AI8" s="254"/>
      <c r="AJ8" s="254"/>
      <c r="AK8" s="254"/>
      <c r="AL8" s="3"/>
      <c r="AM8" s="3"/>
    </row>
    <row r="9" spans="1:39" ht="20.5" x14ac:dyDescent="0.65">
      <c r="A9" s="16"/>
      <c r="B9" s="13"/>
      <c r="C9" s="17"/>
      <c r="D9" s="19"/>
      <c r="E9" s="18"/>
      <c r="F9" s="1"/>
      <c r="G9" s="18"/>
      <c r="K9" s="19"/>
      <c r="L9" s="20" t="s">
        <v>80</v>
      </c>
      <c r="M9" s="19"/>
      <c r="N9" s="20"/>
      <c r="O9" s="20"/>
      <c r="P9" s="20" t="s">
        <v>56</v>
      </c>
      <c r="Q9" s="18"/>
      <c r="R9" s="19"/>
      <c r="V9" s="16"/>
      <c r="W9" s="13"/>
      <c r="X9" s="17"/>
      <c r="Y9" s="19"/>
      <c r="Z9" s="18"/>
      <c r="AA9" s="1"/>
      <c r="AB9" s="18"/>
      <c r="AF9" s="19"/>
      <c r="AG9" s="20" t="s">
        <v>80</v>
      </c>
      <c r="AH9" s="19"/>
      <c r="AI9" s="20"/>
      <c r="AJ9" s="20"/>
      <c r="AK9" s="20" t="s">
        <v>56</v>
      </c>
      <c r="AL9" s="18"/>
      <c r="AM9" s="19"/>
    </row>
    <row r="10" spans="1:39" ht="20.5" x14ac:dyDescent="0.65">
      <c r="A10" s="16"/>
      <c r="B10" s="13"/>
      <c r="C10" s="17"/>
      <c r="D10" s="19"/>
      <c r="E10" s="18"/>
      <c r="F10" s="1"/>
      <c r="G10" s="18"/>
      <c r="H10" s="255" t="s">
        <v>48</v>
      </c>
      <c r="I10" s="255"/>
      <c r="J10" s="255"/>
      <c r="K10" s="19"/>
      <c r="L10" s="20" t="s">
        <v>81</v>
      </c>
      <c r="M10" s="19"/>
      <c r="N10" s="20" t="s">
        <v>58</v>
      </c>
      <c r="O10" s="20"/>
      <c r="P10" s="20" t="s">
        <v>59</v>
      </c>
      <c r="Q10" s="18"/>
      <c r="R10" s="19"/>
      <c r="S10" s="21"/>
      <c r="V10" s="16"/>
      <c r="W10" s="13"/>
      <c r="X10" s="17"/>
      <c r="Y10" s="19"/>
      <c r="Z10" s="18"/>
      <c r="AA10" s="1"/>
      <c r="AB10" s="18"/>
      <c r="AC10" s="255" t="s">
        <v>48</v>
      </c>
      <c r="AD10" s="255"/>
      <c r="AE10" s="255"/>
      <c r="AF10" s="19"/>
      <c r="AG10" s="20" t="s">
        <v>81</v>
      </c>
      <c r="AH10" s="19"/>
      <c r="AI10" s="20" t="s">
        <v>58</v>
      </c>
      <c r="AJ10" s="20"/>
      <c r="AK10" s="20" t="s">
        <v>59</v>
      </c>
      <c r="AL10" s="18"/>
      <c r="AM10" s="19"/>
    </row>
    <row r="11" spans="1:39" ht="20.5" x14ac:dyDescent="0.65">
      <c r="A11" s="16"/>
      <c r="B11" s="13"/>
      <c r="C11" s="17"/>
      <c r="D11" s="19" t="s">
        <v>61</v>
      </c>
      <c r="E11" s="18"/>
      <c r="F11" s="31" t="s">
        <v>62</v>
      </c>
      <c r="G11" s="18"/>
      <c r="H11" s="19" t="s">
        <v>63</v>
      </c>
      <c r="I11" s="18"/>
      <c r="J11" s="19"/>
      <c r="K11" s="19"/>
      <c r="L11" s="20" t="s">
        <v>64</v>
      </c>
      <c r="M11" s="19"/>
      <c r="N11" s="20" t="s">
        <v>65</v>
      </c>
      <c r="O11" s="20"/>
      <c r="P11" s="20" t="s">
        <v>66</v>
      </c>
      <c r="Q11" s="18"/>
      <c r="R11" s="3" t="s">
        <v>68</v>
      </c>
      <c r="S11" s="21"/>
      <c r="V11" s="16"/>
      <c r="W11" s="13"/>
      <c r="X11" s="17"/>
      <c r="Y11" s="19" t="s">
        <v>61</v>
      </c>
      <c r="Z11" s="18"/>
      <c r="AA11" s="31" t="s">
        <v>62</v>
      </c>
      <c r="AB11" s="18"/>
      <c r="AC11" s="19" t="s">
        <v>63</v>
      </c>
      <c r="AD11" s="18"/>
      <c r="AE11" s="19"/>
      <c r="AF11" s="19"/>
      <c r="AG11" s="20" t="s">
        <v>64</v>
      </c>
      <c r="AH11" s="19"/>
      <c r="AI11" s="20" t="s">
        <v>65</v>
      </c>
      <c r="AJ11" s="20"/>
      <c r="AK11" s="20" t="s">
        <v>66</v>
      </c>
      <c r="AL11" s="18"/>
      <c r="AM11" s="3" t="s">
        <v>68</v>
      </c>
    </row>
    <row r="12" spans="1:39" ht="20.5" x14ac:dyDescent="0.65">
      <c r="A12" s="16"/>
      <c r="B12" s="5" t="s">
        <v>5</v>
      </c>
      <c r="C12" s="23"/>
      <c r="D12" s="24" t="s">
        <v>69</v>
      </c>
      <c r="E12" s="18"/>
      <c r="F12" s="25" t="s">
        <v>70</v>
      </c>
      <c r="G12" s="18"/>
      <c r="H12" s="24" t="s">
        <v>71</v>
      </c>
      <c r="I12" s="18"/>
      <c r="J12" s="25" t="s">
        <v>72</v>
      </c>
      <c r="K12" s="20"/>
      <c r="L12" s="25" t="s">
        <v>73</v>
      </c>
      <c r="M12" s="20"/>
      <c r="N12" s="25" t="s">
        <v>74</v>
      </c>
      <c r="O12" s="20"/>
      <c r="P12" s="25" t="s">
        <v>75</v>
      </c>
      <c r="Q12" s="18"/>
      <c r="R12" s="24" t="s">
        <v>77</v>
      </c>
      <c r="V12" s="16"/>
      <c r="W12" s="5" t="s">
        <v>5</v>
      </c>
      <c r="X12" s="23"/>
      <c r="Y12" s="24" t="s">
        <v>69</v>
      </c>
      <c r="Z12" s="18"/>
      <c r="AA12" s="25" t="s">
        <v>70</v>
      </c>
      <c r="AB12" s="18"/>
      <c r="AC12" s="24" t="s">
        <v>71</v>
      </c>
      <c r="AD12" s="18"/>
      <c r="AE12" s="25" t="s">
        <v>72</v>
      </c>
      <c r="AF12" s="20"/>
      <c r="AG12" s="25" t="s">
        <v>73</v>
      </c>
      <c r="AH12" s="20"/>
      <c r="AI12" s="25" t="s">
        <v>74</v>
      </c>
      <c r="AJ12" s="20"/>
      <c r="AK12" s="25" t="s">
        <v>75</v>
      </c>
      <c r="AL12" s="18"/>
      <c r="AM12" s="24" t="s">
        <v>77</v>
      </c>
    </row>
    <row r="13" spans="1:39" x14ac:dyDescent="0.6">
      <c r="A13" s="16"/>
      <c r="B13" s="13"/>
      <c r="C13" s="23"/>
      <c r="D13" s="17"/>
      <c r="E13" s="23"/>
      <c r="F13" s="22"/>
      <c r="G13" s="23"/>
      <c r="H13" s="17"/>
      <c r="I13" s="23"/>
      <c r="J13" s="22"/>
      <c r="K13" s="22"/>
      <c r="M13" s="22"/>
      <c r="N13" s="22"/>
      <c r="O13" s="22"/>
      <c r="Q13" s="23"/>
      <c r="R13" s="7"/>
      <c r="S13" s="21"/>
      <c r="V13" s="16"/>
      <c r="W13" s="13"/>
      <c r="X13" s="23"/>
      <c r="Y13" s="17"/>
      <c r="Z13" s="23"/>
      <c r="AA13" s="22"/>
      <c r="AB13" s="23"/>
      <c r="AC13" s="17"/>
      <c r="AD13" s="23"/>
      <c r="AE13" s="22"/>
      <c r="AF13" s="22"/>
      <c r="AH13" s="22"/>
      <c r="AI13" s="22"/>
      <c r="AJ13" s="22"/>
      <c r="AL13" s="23"/>
      <c r="AM13" s="7"/>
    </row>
    <row r="14" spans="1:39" s="38" customFormat="1" ht="23.9" customHeight="1" x14ac:dyDescent="0.65">
      <c r="A14" s="46" t="s">
        <v>161</v>
      </c>
      <c r="B14" s="33"/>
      <c r="C14" s="34"/>
      <c r="D14" s="26">
        <v>1437832</v>
      </c>
      <c r="E14" s="10"/>
      <c r="F14" s="26">
        <v>-267007</v>
      </c>
      <c r="G14" s="10"/>
      <c r="H14" s="35">
        <v>0</v>
      </c>
      <c r="I14" s="10"/>
      <c r="J14" s="36">
        <v>-89461</v>
      </c>
      <c r="K14" s="37"/>
      <c r="L14" s="35">
        <v>0</v>
      </c>
      <c r="M14" s="37"/>
      <c r="N14" s="36">
        <v>0</v>
      </c>
      <c r="O14" s="37"/>
      <c r="P14" s="36">
        <v>0</v>
      </c>
      <c r="Q14" s="26"/>
      <c r="R14" s="10">
        <v>1081364</v>
      </c>
      <c r="V14" s="46" t="s">
        <v>161</v>
      </c>
      <c r="W14" s="33"/>
      <c r="X14" s="34"/>
      <c r="Y14" s="26">
        <v>1437832</v>
      </c>
      <c r="Z14" s="10"/>
      <c r="AA14" s="26">
        <v>-267007</v>
      </c>
      <c r="AB14" s="10"/>
      <c r="AC14" s="35">
        <v>0</v>
      </c>
      <c r="AD14" s="10"/>
      <c r="AE14" s="36">
        <v>-89461</v>
      </c>
      <c r="AF14" s="37"/>
      <c r="AG14" s="35">
        <v>0</v>
      </c>
      <c r="AH14" s="37"/>
      <c r="AI14" s="36">
        <v>0</v>
      </c>
      <c r="AJ14" s="37"/>
      <c r="AK14" s="36">
        <v>0</v>
      </c>
      <c r="AL14" s="26"/>
      <c r="AM14" s="10">
        <v>1081364</v>
      </c>
    </row>
    <row r="15" spans="1:39" s="38" customFormat="1" ht="23.9" customHeight="1" x14ac:dyDescent="0.6">
      <c r="A15" s="32" t="s">
        <v>79</v>
      </c>
      <c r="B15" s="33"/>
      <c r="C15" s="34"/>
      <c r="D15" s="26">
        <v>915144</v>
      </c>
      <c r="E15" s="10"/>
      <c r="F15" s="26">
        <v>-5287</v>
      </c>
      <c r="G15" s="10"/>
      <c r="H15" s="35">
        <v>0</v>
      </c>
      <c r="I15" s="10"/>
      <c r="J15" s="36">
        <v>0</v>
      </c>
      <c r="K15" s="37"/>
      <c r="L15" s="35">
        <v>0</v>
      </c>
      <c r="M15" s="37"/>
      <c r="N15" s="36">
        <v>0</v>
      </c>
      <c r="O15" s="37"/>
      <c r="P15" s="36">
        <v>0</v>
      </c>
      <c r="Q15" s="26"/>
      <c r="R15" s="10">
        <v>909857</v>
      </c>
      <c r="S15" s="49"/>
      <c r="V15" s="32" t="s">
        <v>79</v>
      </c>
      <c r="W15" s="33"/>
      <c r="X15" s="34"/>
      <c r="Y15" s="26">
        <v>915144</v>
      </c>
      <c r="Z15" s="10"/>
      <c r="AA15" s="26">
        <v>-5287</v>
      </c>
      <c r="AB15" s="10"/>
      <c r="AC15" s="35">
        <v>0</v>
      </c>
      <c r="AD15" s="10"/>
      <c r="AE15" s="36">
        <v>0</v>
      </c>
      <c r="AF15" s="37"/>
      <c r="AG15" s="35">
        <v>0</v>
      </c>
      <c r="AH15" s="37"/>
      <c r="AI15" s="36">
        <v>0</v>
      </c>
      <c r="AJ15" s="37"/>
      <c r="AK15" s="36">
        <v>0</v>
      </c>
      <c r="AL15" s="26"/>
      <c r="AM15" s="10">
        <v>909857</v>
      </c>
    </row>
    <row r="16" spans="1:39" s="38" customFormat="1" ht="23.9" customHeight="1" x14ac:dyDescent="0.6">
      <c r="A16" s="32" t="s">
        <v>184</v>
      </c>
      <c r="B16" s="39"/>
      <c r="D16" s="35">
        <v>0</v>
      </c>
      <c r="E16" s="10"/>
      <c r="F16" s="35">
        <v>0</v>
      </c>
      <c r="G16" s="11"/>
      <c r="H16" s="35">
        <v>0</v>
      </c>
      <c r="I16" s="40"/>
      <c r="J16" s="35">
        <v>479</v>
      </c>
      <c r="K16" s="36"/>
      <c r="L16" s="35">
        <v>0</v>
      </c>
      <c r="M16" s="35"/>
      <c r="N16" s="35">
        <v>0</v>
      </c>
      <c r="O16" s="35"/>
      <c r="P16" s="35">
        <v>0</v>
      </c>
      <c r="Q16" s="35"/>
      <c r="R16" s="35">
        <f>J16+P16</f>
        <v>479</v>
      </c>
      <c r="S16" s="36"/>
      <c r="T16" s="36"/>
      <c r="V16" s="32" t="s">
        <v>184</v>
      </c>
      <c r="W16" s="39"/>
      <c r="Y16" s="35">
        <v>0</v>
      </c>
      <c r="Z16" s="10"/>
      <c r="AA16" s="35">
        <v>0</v>
      </c>
      <c r="AB16" s="11"/>
      <c r="AC16" s="35">
        <v>0</v>
      </c>
      <c r="AD16" s="40"/>
      <c r="AE16" s="35">
        <v>1520</v>
      </c>
      <c r="AF16" s="36"/>
      <c r="AG16" s="35">
        <v>0</v>
      </c>
      <c r="AH16" s="35"/>
      <c r="AI16" s="35">
        <v>0</v>
      </c>
      <c r="AJ16" s="35"/>
      <c r="AK16" s="35">
        <v>0</v>
      </c>
      <c r="AL16" s="35"/>
      <c r="AM16" s="35">
        <f>AE16+AK16</f>
        <v>1520</v>
      </c>
    </row>
    <row r="17" spans="1:39" s="38" customFormat="1" ht="23.9" customHeight="1" thickBot="1" x14ac:dyDescent="0.65">
      <c r="A17" s="48" t="s">
        <v>304</v>
      </c>
      <c r="B17" s="39"/>
      <c r="D17" s="42">
        <f>SUM(D14:D16)</f>
        <v>2352976</v>
      </c>
      <c r="E17" s="40"/>
      <c r="F17" s="42">
        <f>SUM(F14:F16)</f>
        <v>-272294</v>
      </c>
      <c r="G17" s="40"/>
      <c r="H17" s="42">
        <f>SUM(H14:H16)</f>
        <v>0</v>
      </c>
      <c r="I17" s="40"/>
      <c r="J17" s="42">
        <f>SUM(J14:J16)</f>
        <v>-88982</v>
      </c>
      <c r="K17" s="36"/>
      <c r="L17" s="42">
        <f>SUM(L14:L16)</f>
        <v>0</v>
      </c>
      <c r="M17" s="36"/>
      <c r="N17" s="42">
        <v>0</v>
      </c>
      <c r="O17" s="36"/>
      <c r="P17" s="42">
        <v>0</v>
      </c>
      <c r="Q17" s="10"/>
      <c r="R17" s="42">
        <f>SUM(R14:R16)</f>
        <v>1991700</v>
      </c>
      <c r="S17" s="43">
        <v>0</v>
      </c>
      <c r="V17" s="48" t="s">
        <v>214</v>
      </c>
      <c r="W17" s="39"/>
      <c r="Y17" s="42">
        <f>SUM(Y14:Y16)</f>
        <v>2352976</v>
      </c>
      <c r="Z17" s="40"/>
      <c r="AA17" s="42">
        <f>SUM(AA14:AA16)</f>
        <v>-272294</v>
      </c>
      <c r="AB17" s="40"/>
      <c r="AC17" s="42">
        <f>SUM(AC14:AC16)</f>
        <v>0</v>
      </c>
      <c r="AD17" s="40"/>
      <c r="AE17" s="42">
        <f>SUM(AE14:AE16)</f>
        <v>-87941</v>
      </c>
      <c r="AF17" s="36"/>
      <c r="AG17" s="42">
        <f>SUM(AG14:AG16)</f>
        <v>0</v>
      </c>
      <c r="AH17" s="36"/>
      <c r="AI17" s="42">
        <v>0</v>
      </c>
      <c r="AJ17" s="36"/>
      <c r="AK17" s="42">
        <v>0</v>
      </c>
      <c r="AL17" s="10"/>
      <c r="AM17" s="42">
        <f>SUM(AM14:AM16)</f>
        <v>1992741</v>
      </c>
    </row>
    <row r="18" spans="1:39" s="38" customFormat="1" ht="23.9" customHeight="1" thickTop="1" x14ac:dyDescent="0.6">
      <c r="A18" s="41"/>
      <c r="B18" s="39"/>
      <c r="D18" s="35"/>
      <c r="E18" s="40"/>
      <c r="F18" s="35"/>
      <c r="G18" s="40"/>
      <c r="H18" s="35"/>
      <c r="I18" s="40"/>
      <c r="J18" s="35"/>
      <c r="K18" s="36"/>
      <c r="L18" s="35"/>
      <c r="M18" s="36"/>
      <c r="N18" s="35"/>
      <c r="O18" s="36"/>
      <c r="P18" s="35"/>
      <c r="Q18" s="10"/>
      <c r="R18" s="35"/>
      <c r="S18" s="43"/>
      <c r="V18" s="41"/>
      <c r="W18" s="39"/>
      <c r="Y18" s="35"/>
      <c r="Z18" s="40"/>
      <c r="AA18" s="35"/>
      <c r="AB18" s="40"/>
      <c r="AC18" s="35"/>
      <c r="AD18" s="40"/>
      <c r="AE18" s="35"/>
      <c r="AF18" s="36"/>
      <c r="AG18" s="35"/>
      <c r="AH18" s="36"/>
      <c r="AI18" s="35"/>
      <c r="AJ18" s="36"/>
      <c r="AK18" s="35"/>
      <c r="AL18" s="10"/>
      <c r="AM18" s="35"/>
    </row>
    <row r="19" spans="1:39" ht="20.5" x14ac:dyDescent="0.65">
      <c r="A19" s="6" t="s">
        <v>183</v>
      </c>
      <c r="B19" s="7"/>
      <c r="D19" s="9">
        <v>2352976</v>
      </c>
      <c r="E19" s="9"/>
      <c r="F19" s="9">
        <v>-272294</v>
      </c>
      <c r="G19" s="44"/>
      <c r="H19" s="9">
        <v>0</v>
      </c>
      <c r="I19" s="9"/>
      <c r="J19" s="9">
        <v>-91181</v>
      </c>
      <c r="K19" s="9"/>
      <c r="L19" s="9">
        <v>0</v>
      </c>
      <c r="M19" s="9"/>
      <c r="N19" s="8">
        <v>0</v>
      </c>
      <c r="O19" s="9"/>
      <c r="P19" s="9">
        <v>0</v>
      </c>
      <c r="Q19" s="8"/>
      <c r="R19" s="10">
        <v>1989501</v>
      </c>
      <c r="S19" s="8"/>
      <c r="T19" s="8"/>
      <c r="V19" s="6" t="s">
        <v>183</v>
      </c>
      <c r="W19" s="7"/>
      <c r="Y19" s="9">
        <v>2352976</v>
      </c>
      <c r="Z19" s="9"/>
      <c r="AA19" s="9">
        <v>-272294</v>
      </c>
      <c r="AB19" s="44"/>
      <c r="AC19" s="9">
        <v>0</v>
      </c>
      <c r="AD19" s="9"/>
      <c r="AE19" s="9">
        <v>-91181</v>
      </c>
      <c r="AF19" s="9"/>
      <c r="AG19" s="9">
        <v>0</v>
      </c>
      <c r="AH19" s="9"/>
      <c r="AI19" s="8">
        <v>0</v>
      </c>
      <c r="AJ19" s="9"/>
      <c r="AK19" s="9">
        <v>0</v>
      </c>
      <c r="AL19" s="8"/>
      <c r="AM19" s="10">
        <v>1989501</v>
      </c>
    </row>
    <row r="20" spans="1:39" x14ac:dyDescent="0.6">
      <c r="A20" s="4" t="s">
        <v>79</v>
      </c>
      <c r="B20" s="7">
        <v>35</v>
      </c>
      <c r="D20" s="9">
        <v>14118000</v>
      </c>
      <c r="E20" s="9"/>
      <c r="F20" s="9">
        <v>-12909767</v>
      </c>
      <c r="G20" s="44"/>
      <c r="H20" s="9">
        <v>0</v>
      </c>
      <c r="I20" s="9"/>
      <c r="J20" s="9">
        <v>0</v>
      </c>
      <c r="K20" s="9"/>
      <c r="L20" s="9">
        <v>0</v>
      </c>
      <c r="M20" s="9"/>
      <c r="N20" s="8">
        <v>0</v>
      </c>
      <c r="O20" s="9"/>
      <c r="P20" s="9">
        <v>0</v>
      </c>
      <c r="Q20" s="8"/>
      <c r="R20" s="10">
        <f>SUM(D20:P20)</f>
        <v>1208233</v>
      </c>
      <c r="S20" s="8"/>
      <c r="T20" s="8"/>
      <c r="V20" s="4" t="s">
        <v>79</v>
      </c>
      <c r="W20" s="53">
        <v>21</v>
      </c>
      <c r="Y20" s="9">
        <v>14117858</v>
      </c>
      <c r="Z20" s="9"/>
      <c r="AA20" s="9">
        <v>-12909672</v>
      </c>
      <c r="AB20" s="44"/>
      <c r="AC20" s="9">
        <v>0</v>
      </c>
      <c r="AD20" s="9"/>
      <c r="AE20" s="9">
        <v>0</v>
      </c>
      <c r="AF20" s="9"/>
      <c r="AG20" s="9">
        <v>0</v>
      </c>
      <c r="AH20" s="9"/>
      <c r="AI20" s="8">
        <v>0</v>
      </c>
      <c r="AJ20" s="9"/>
      <c r="AK20" s="9">
        <v>0</v>
      </c>
      <c r="AL20" s="8"/>
      <c r="AM20" s="9">
        <v>1208186</v>
      </c>
    </row>
    <row r="21" spans="1:39" hidden="1" x14ac:dyDescent="0.6">
      <c r="A21" s="4" t="s">
        <v>78</v>
      </c>
      <c r="B21" s="7"/>
      <c r="D21" s="9">
        <v>0</v>
      </c>
      <c r="E21" s="9"/>
      <c r="F21" s="9">
        <v>0</v>
      </c>
      <c r="G21" s="9"/>
      <c r="H21" s="9">
        <v>0</v>
      </c>
      <c r="I21" s="9"/>
      <c r="J21" s="9">
        <v>0</v>
      </c>
      <c r="K21" s="9"/>
      <c r="L21" s="9">
        <v>0</v>
      </c>
      <c r="M21" s="9"/>
      <c r="N21" s="9">
        <v>0</v>
      </c>
      <c r="O21" s="9"/>
      <c r="P21" s="9">
        <v>0</v>
      </c>
      <c r="Q21" s="9"/>
      <c r="R21" s="9">
        <v>0</v>
      </c>
      <c r="S21" s="21"/>
      <c r="V21" s="4" t="s">
        <v>78</v>
      </c>
      <c r="W21" s="7"/>
      <c r="Y21" s="9">
        <v>0</v>
      </c>
      <c r="Z21" s="9"/>
      <c r="AA21" s="9">
        <v>0</v>
      </c>
      <c r="AB21" s="9"/>
      <c r="AC21" s="9">
        <v>0</v>
      </c>
      <c r="AD21" s="9"/>
      <c r="AE21" s="9">
        <v>0</v>
      </c>
      <c r="AF21" s="9"/>
      <c r="AG21" s="9">
        <v>0</v>
      </c>
      <c r="AH21" s="9"/>
      <c r="AI21" s="9">
        <v>0</v>
      </c>
      <c r="AJ21" s="9"/>
      <c r="AK21" s="9">
        <v>0</v>
      </c>
      <c r="AL21" s="9"/>
      <c r="AM21" s="9">
        <v>0</v>
      </c>
    </row>
    <row r="22" spans="1:39" x14ac:dyDescent="0.6">
      <c r="A22" s="4" t="s">
        <v>184</v>
      </c>
      <c r="B22" s="7"/>
      <c r="D22" s="9">
        <v>0</v>
      </c>
      <c r="E22" s="9"/>
      <c r="F22" s="9">
        <v>0</v>
      </c>
      <c r="G22" s="44"/>
      <c r="H22" s="9">
        <v>0</v>
      </c>
      <c r="I22" s="9"/>
      <c r="J22" s="9">
        <f>'PL 9 M'!I38</f>
        <v>61420</v>
      </c>
      <c r="K22" s="9"/>
      <c r="L22" s="9">
        <v>0</v>
      </c>
      <c r="M22" s="9"/>
      <c r="N22" s="8">
        <v>0</v>
      </c>
      <c r="O22" s="9"/>
      <c r="P22" s="9">
        <v>0</v>
      </c>
      <c r="Q22" s="9"/>
      <c r="R22" s="9">
        <f>J22+P22</f>
        <v>61420</v>
      </c>
      <c r="S22" s="8"/>
      <c r="T22" s="8"/>
      <c r="V22" s="4" t="s">
        <v>184</v>
      </c>
      <c r="W22" s="7"/>
      <c r="Y22" s="9">
        <v>0</v>
      </c>
      <c r="Z22" s="9"/>
      <c r="AA22" s="9">
        <v>0</v>
      </c>
      <c r="AB22" s="44"/>
      <c r="AC22" s="9">
        <v>0</v>
      </c>
      <c r="AD22" s="9"/>
      <c r="AE22" s="52">
        <v>55616</v>
      </c>
      <c r="AF22" s="9"/>
      <c r="AG22" s="9">
        <v>0</v>
      </c>
      <c r="AH22" s="9"/>
      <c r="AI22" s="8">
        <v>0</v>
      </c>
      <c r="AJ22" s="9"/>
      <c r="AK22" s="9">
        <v>0</v>
      </c>
      <c r="AL22" s="9"/>
      <c r="AM22" s="52">
        <v>55616</v>
      </c>
    </row>
    <row r="23" spans="1:39" ht="21" thickBot="1" x14ac:dyDescent="0.65">
      <c r="A23" s="47" t="s">
        <v>305</v>
      </c>
      <c r="B23" s="7"/>
      <c r="D23" s="50">
        <f>SUM(D19:D22)</f>
        <v>16470976</v>
      </c>
      <c r="E23" s="9"/>
      <c r="F23" s="50">
        <f>SUM(F19:F22)</f>
        <v>-13182061</v>
      </c>
      <c r="G23" s="9"/>
      <c r="H23" s="45">
        <f>SUM(H19:H22)</f>
        <v>0</v>
      </c>
      <c r="I23" s="9"/>
      <c r="J23" s="50">
        <f>SUM(J19:J22)</f>
        <v>-29761</v>
      </c>
      <c r="K23" s="9"/>
      <c r="L23" s="45">
        <f>SUM(L19:L22)</f>
        <v>0</v>
      </c>
      <c r="M23" s="9"/>
      <c r="N23" s="45">
        <f>SUM(N19:N22)</f>
        <v>0</v>
      </c>
      <c r="O23" s="9"/>
      <c r="P23" s="45">
        <f>SUM(P19:P22)</f>
        <v>0</v>
      </c>
      <c r="Q23" s="9"/>
      <c r="R23" s="50">
        <f>SUM(R19:R22)</f>
        <v>3259154</v>
      </c>
      <c r="S23" s="51"/>
      <c r="V23" s="47" t="s">
        <v>215</v>
      </c>
      <c r="W23" s="7"/>
      <c r="Y23" s="50">
        <v>16470834</v>
      </c>
      <c r="Z23" s="9"/>
      <c r="AA23" s="50">
        <v>-13181966</v>
      </c>
      <c r="AB23" s="9"/>
      <c r="AC23" s="45">
        <v>0</v>
      </c>
      <c r="AD23" s="9"/>
      <c r="AE23" s="54">
        <v>-35565</v>
      </c>
      <c r="AF23" s="9"/>
      <c r="AG23" s="45">
        <v>0</v>
      </c>
      <c r="AH23" s="9"/>
      <c r="AI23" s="45">
        <v>0</v>
      </c>
      <c r="AJ23" s="9"/>
      <c r="AK23" s="45">
        <v>0</v>
      </c>
      <c r="AL23" s="9"/>
      <c r="AM23" s="54">
        <v>3253303</v>
      </c>
    </row>
    <row r="24" spans="1:39" ht="18.649999999999999" customHeight="1" thickTop="1" x14ac:dyDescent="0.6">
      <c r="D24" s="8"/>
      <c r="Y24" s="8"/>
    </row>
    <row r="25" spans="1:39" x14ac:dyDescent="0.6">
      <c r="A25" s="12" t="s">
        <v>186</v>
      </c>
      <c r="V25" s="12" t="s">
        <v>186</v>
      </c>
    </row>
    <row r="26" spans="1:39" ht="16.5" customHeight="1" x14ac:dyDescent="0.6"/>
    <row r="27" spans="1:39" ht="16.5" customHeight="1" x14ac:dyDescent="0.6"/>
    <row r="28" spans="1:39" ht="16.5" customHeight="1" x14ac:dyDescent="0.6"/>
    <row r="29" spans="1:39" x14ac:dyDescent="0.6">
      <c r="B29" s="7" t="s">
        <v>157</v>
      </c>
      <c r="D29" s="30"/>
      <c r="F29" s="29"/>
      <c r="J29" s="27"/>
      <c r="N29" s="7" t="s">
        <v>158</v>
      </c>
      <c r="W29" s="7" t="s">
        <v>156</v>
      </c>
      <c r="AI29" s="7" t="s">
        <v>159</v>
      </c>
    </row>
    <row r="30" spans="1:39" x14ac:dyDescent="0.6">
      <c r="B30" s="7" t="s">
        <v>156</v>
      </c>
      <c r="N30" s="7" t="s">
        <v>159</v>
      </c>
      <c r="W30" s="7"/>
      <c r="AI30" s="7"/>
    </row>
    <row r="31" spans="1:39" ht="6.65" customHeight="1" x14ac:dyDescent="0.6">
      <c r="B31" s="7"/>
      <c r="N31" s="7"/>
      <c r="V31" s="256" t="s">
        <v>171</v>
      </c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</row>
    <row r="32" spans="1:39" x14ac:dyDescent="0.6">
      <c r="A32" s="256" t="s">
        <v>171</v>
      </c>
      <c r="B32" s="257"/>
      <c r="C32" s="257"/>
      <c r="D32" s="257"/>
      <c r="E32" s="257"/>
      <c r="F32" s="257"/>
      <c r="G32" s="257"/>
      <c r="H32" s="257"/>
      <c r="I32" s="257"/>
      <c r="J32" s="257"/>
      <c r="K32" s="257"/>
      <c r="L32" s="257"/>
      <c r="M32" s="257"/>
      <c r="N32" s="257"/>
      <c r="O32" s="257"/>
      <c r="P32" s="257"/>
      <c r="Q32" s="257"/>
      <c r="R32" s="257"/>
    </row>
    <row r="33" spans="4:29" x14ac:dyDescent="0.6">
      <c r="Y33" s="27"/>
    </row>
    <row r="34" spans="4:29" x14ac:dyDescent="0.6">
      <c r="D34" s="27"/>
      <c r="AA34" s="8"/>
    </row>
    <row r="35" spans="4:29" x14ac:dyDescent="0.6">
      <c r="F35" s="8"/>
    </row>
    <row r="40" spans="4:29" ht="20.5" x14ac:dyDescent="0.65">
      <c r="Y40" s="1"/>
      <c r="AC40" s="1"/>
    </row>
    <row r="41" spans="4:29" ht="20.5" x14ac:dyDescent="0.65">
      <c r="D41" s="1"/>
      <c r="H41" s="1"/>
    </row>
    <row r="73" spans="12:33" x14ac:dyDescent="0.6">
      <c r="AG73" s="2">
        <v>88888</v>
      </c>
    </row>
    <row r="74" spans="12:33" x14ac:dyDescent="0.6">
      <c r="L74" s="2">
        <v>88888</v>
      </c>
    </row>
  </sheetData>
  <mergeCells count="17">
    <mergeCell ref="P1:T1"/>
    <mergeCell ref="L8:P8"/>
    <mergeCell ref="H10:J10"/>
    <mergeCell ref="A32:R32"/>
    <mergeCell ref="A2:R2"/>
    <mergeCell ref="A3:R3"/>
    <mergeCell ref="A4:R4"/>
    <mergeCell ref="D6:R6"/>
    <mergeCell ref="D7:R7"/>
    <mergeCell ref="AG8:AK8"/>
    <mergeCell ref="AC10:AE10"/>
    <mergeCell ref="V31:AM31"/>
    <mergeCell ref="V2:AM2"/>
    <mergeCell ref="V3:AM3"/>
    <mergeCell ref="V4:AM4"/>
    <mergeCell ref="Y6:AM6"/>
    <mergeCell ref="Y7:AM7"/>
  </mergeCells>
  <pageMargins left="0.62992125984251968" right="0.27559055118110237" top="0.59055118110236227" bottom="0.27559055118110237" header="0.31496062992125984" footer="0.19685039370078741"/>
  <pageSetup paperSize="9" scale="84" fitToHeight="0" orientation="landscape" r:id="rId1"/>
  <colBreaks count="1" manualBreakCount="1">
    <brk id="18" max="3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7FE19-7151-4B13-94BE-F7B77218AFA8}">
  <sheetPr>
    <tabColor rgb="FF92D050"/>
    <pageSetUpPr fitToPage="1"/>
  </sheetPr>
  <dimension ref="A1:N50"/>
  <sheetViews>
    <sheetView view="pageBreakPreview" topLeftCell="A20" zoomScale="80" zoomScaleNormal="130" zoomScaleSheetLayoutView="80" workbookViewId="0">
      <selection activeCell="P37" sqref="P37"/>
    </sheetView>
  </sheetViews>
  <sheetFormatPr defaultColWidth="8.6640625" defaultRowHeight="20" x14ac:dyDescent="0.6"/>
  <cols>
    <col min="1" max="1" width="2.58203125" style="135" customWidth="1"/>
    <col min="2" max="2" width="39.08203125" style="61" customWidth="1"/>
    <col min="3" max="3" width="4.83203125" style="58" customWidth="1"/>
    <col min="4" max="4" width="1" style="58" customWidth="1"/>
    <col min="5" max="5" width="13.58203125" style="58" customWidth="1"/>
    <col min="6" max="6" width="1" style="58" customWidth="1"/>
    <col min="7" max="7" width="12.58203125" style="58" customWidth="1"/>
    <col min="8" max="8" width="1" style="58" customWidth="1"/>
    <col min="9" max="9" width="13" style="102" customWidth="1"/>
    <col min="10" max="10" width="1" style="58" customWidth="1"/>
    <col min="11" max="11" width="13.08203125" style="58" customWidth="1"/>
    <col min="12" max="13" width="11.08203125" style="135" bestFit="1" customWidth="1"/>
    <col min="14" max="16384" width="8.6640625" style="135"/>
  </cols>
  <sheetData>
    <row r="1" spans="1:13" x14ac:dyDescent="0.6">
      <c r="I1" s="250" t="s">
        <v>185</v>
      </c>
      <c r="J1" s="250"/>
      <c r="K1" s="250"/>
    </row>
    <row r="2" spans="1:13" ht="20.5" x14ac:dyDescent="0.65">
      <c r="B2" s="247" t="s">
        <v>0</v>
      </c>
      <c r="C2" s="247"/>
      <c r="D2" s="247"/>
      <c r="E2" s="247"/>
      <c r="F2" s="247"/>
      <c r="G2" s="247"/>
      <c r="H2" s="247"/>
      <c r="I2" s="247"/>
      <c r="J2" s="247"/>
      <c r="K2" s="247"/>
    </row>
    <row r="3" spans="1:13" ht="20.5" x14ac:dyDescent="0.3">
      <c r="B3" s="262" t="s">
        <v>160</v>
      </c>
      <c r="C3" s="262"/>
      <c r="D3" s="262"/>
      <c r="E3" s="262"/>
      <c r="F3" s="262"/>
      <c r="G3" s="262"/>
      <c r="H3" s="262"/>
      <c r="I3" s="262"/>
      <c r="J3" s="262"/>
      <c r="K3" s="262"/>
    </row>
    <row r="4" spans="1:13" ht="20.5" x14ac:dyDescent="0.65">
      <c r="B4" s="253" t="s">
        <v>306</v>
      </c>
      <c r="C4" s="253"/>
      <c r="D4" s="253"/>
      <c r="E4" s="253"/>
      <c r="F4" s="253"/>
      <c r="G4" s="253"/>
      <c r="H4" s="253"/>
      <c r="I4" s="253"/>
      <c r="J4" s="253"/>
      <c r="K4" s="253"/>
    </row>
    <row r="5" spans="1:13" ht="10.5" customHeight="1" x14ac:dyDescent="0.65">
      <c r="B5" s="105"/>
      <c r="C5" s="105"/>
      <c r="D5" s="105"/>
      <c r="E5" s="105"/>
      <c r="F5" s="105"/>
      <c r="G5" s="105"/>
      <c r="H5" s="105"/>
      <c r="I5" s="105"/>
      <c r="J5" s="105"/>
      <c r="K5" s="105"/>
    </row>
    <row r="6" spans="1:13" ht="20.5" x14ac:dyDescent="0.65">
      <c r="E6" s="243" t="s">
        <v>2</v>
      </c>
      <c r="F6" s="243"/>
      <c r="G6" s="243"/>
      <c r="H6" s="243"/>
      <c r="I6" s="243"/>
      <c r="J6" s="243"/>
      <c r="K6" s="243"/>
    </row>
    <row r="7" spans="1:13" ht="20.5" x14ac:dyDescent="0.65">
      <c r="B7" s="57"/>
      <c r="E7" s="245" t="s">
        <v>3</v>
      </c>
      <c r="F7" s="245"/>
      <c r="G7" s="245"/>
      <c r="I7" s="243" t="s">
        <v>4</v>
      </c>
      <c r="J7" s="243"/>
      <c r="K7" s="243"/>
    </row>
    <row r="8" spans="1:13" ht="20.5" x14ac:dyDescent="0.65">
      <c r="B8" s="57"/>
      <c r="E8" s="243" t="s">
        <v>198</v>
      </c>
      <c r="F8" s="243"/>
      <c r="G8" s="243"/>
      <c r="H8" s="243"/>
      <c r="I8" s="243"/>
      <c r="J8" s="243"/>
      <c r="K8" s="243"/>
    </row>
    <row r="9" spans="1:13" ht="20.5" x14ac:dyDescent="0.65">
      <c r="C9" s="60"/>
      <c r="D9" s="60"/>
      <c r="E9" s="136" t="s">
        <v>302</v>
      </c>
      <c r="F9" s="137"/>
      <c r="G9" s="136" t="s">
        <v>307</v>
      </c>
      <c r="H9" s="60"/>
      <c r="I9" s="136" t="s">
        <v>302</v>
      </c>
      <c r="J9" s="137"/>
      <c r="K9" s="136" t="s">
        <v>307</v>
      </c>
    </row>
    <row r="10" spans="1:13" ht="20.5" x14ac:dyDescent="0.65">
      <c r="A10" s="68" t="s">
        <v>83</v>
      </c>
      <c r="C10" s="69"/>
      <c r="D10" s="69"/>
      <c r="E10" s="138"/>
      <c r="F10" s="138"/>
      <c r="G10" s="138"/>
      <c r="H10" s="69"/>
      <c r="I10" s="139"/>
      <c r="J10" s="138"/>
      <c r="K10" s="140"/>
    </row>
    <row r="11" spans="1:13" x14ac:dyDescent="0.6">
      <c r="B11" s="61" t="s">
        <v>84</v>
      </c>
      <c r="C11" s="69"/>
      <c r="D11" s="69"/>
      <c r="E11" s="140">
        <v>11943</v>
      </c>
      <c r="F11" s="140"/>
      <c r="G11" s="140">
        <v>32256</v>
      </c>
      <c r="H11" s="141"/>
      <c r="I11" s="140">
        <v>17394</v>
      </c>
      <c r="J11" s="140"/>
      <c r="K11" s="140">
        <v>19154</v>
      </c>
      <c r="L11" s="142"/>
      <c r="M11" s="143"/>
    </row>
    <row r="12" spans="1:13" x14ac:dyDescent="0.6">
      <c r="B12" s="61" t="s">
        <v>317</v>
      </c>
      <c r="C12" s="69"/>
      <c r="D12" s="69"/>
      <c r="E12" s="140">
        <v>12363</v>
      </c>
      <c r="F12" s="140"/>
      <c r="G12" s="73">
        <v>0</v>
      </c>
      <c r="H12" s="141"/>
      <c r="I12" s="73">
        <v>0</v>
      </c>
      <c r="J12" s="140"/>
      <c r="K12" s="73">
        <v>0</v>
      </c>
      <c r="L12" s="142"/>
      <c r="M12" s="143"/>
    </row>
    <row r="13" spans="1:13" x14ac:dyDescent="0.6">
      <c r="B13" s="61" t="s">
        <v>318</v>
      </c>
      <c r="C13" s="69"/>
      <c r="D13" s="69"/>
      <c r="E13" s="140">
        <v>40286</v>
      </c>
      <c r="F13" s="140"/>
      <c r="G13" s="73">
        <v>0</v>
      </c>
      <c r="H13" s="141"/>
      <c r="I13" s="73">
        <v>0</v>
      </c>
      <c r="J13" s="140"/>
      <c r="K13" s="73">
        <v>0</v>
      </c>
      <c r="L13" s="142"/>
      <c r="M13" s="143"/>
    </row>
    <row r="14" spans="1:13" x14ac:dyDescent="0.6">
      <c r="B14" s="61" t="s">
        <v>361</v>
      </c>
      <c r="C14" s="69"/>
      <c r="D14" s="69"/>
      <c r="E14" s="140">
        <v>4355</v>
      </c>
      <c r="F14" s="140"/>
      <c r="G14" s="73">
        <v>0</v>
      </c>
      <c r="H14" s="141"/>
      <c r="I14" s="73">
        <v>0</v>
      </c>
      <c r="J14" s="140"/>
      <c r="K14" s="73">
        <v>0</v>
      </c>
      <c r="L14" s="142"/>
      <c r="M14" s="143"/>
    </row>
    <row r="15" spans="1:13" ht="20.5" x14ac:dyDescent="0.65">
      <c r="A15" s="68" t="s">
        <v>86</v>
      </c>
      <c r="C15" s="69"/>
      <c r="D15" s="69"/>
      <c r="E15" s="140"/>
      <c r="F15" s="140"/>
      <c r="G15" s="140"/>
      <c r="H15" s="141"/>
      <c r="I15" s="140"/>
      <c r="J15" s="140"/>
      <c r="K15" s="140"/>
      <c r="L15" s="142"/>
      <c r="M15" s="143"/>
    </row>
    <row r="16" spans="1:13" x14ac:dyDescent="0.6">
      <c r="B16" s="61" t="s">
        <v>85</v>
      </c>
      <c r="C16" s="69"/>
      <c r="D16" s="69"/>
      <c r="E16" s="140">
        <v>21618</v>
      </c>
      <c r="F16" s="140"/>
      <c r="G16" s="140">
        <v>945</v>
      </c>
      <c r="H16" s="141"/>
      <c r="I16" s="140">
        <v>32647</v>
      </c>
      <c r="J16" s="140"/>
      <c r="K16" s="140">
        <v>6701</v>
      </c>
      <c r="L16" s="142"/>
      <c r="M16" s="143"/>
    </row>
    <row r="17" spans="1:13" x14ac:dyDescent="0.6">
      <c r="B17" s="61" t="s">
        <v>164</v>
      </c>
      <c r="C17" s="69"/>
      <c r="D17" s="69"/>
      <c r="E17" s="73">
        <v>0</v>
      </c>
      <c r="F17" s="140"/>
      <c r="G17" s="73">
        <v>6260</v>
      </c>
      <c r="H17" s="141"/>
      <c r="I17" s="73">
        <v>0</v>
      </c>
      <c r="J17" s="140"/>
      <c r="K17" s="140">
        <v>5999</v>
      </c>
      <c r="L17" s="142"/>
      <c r="M17" s="143"/>
    </row>
    <row r="18" spans="1:13" x14ac:dyDescent="0.6">
      <c r="B18" s="61" t="s">
        <v>210</v>
      </c>
      <c r="C18" s="69"/>
      <c r="D18" s="69"/>
      <c r="E18" s="237">
        <v>-261</v>
      </c>
      <c r="F18" s="140"/>
      <c r="G18" s="73">
        <v>0</v>
      </c>
      <c r="H18" s="141"/>
      <c r="I18" s="73">
        <v>0</v>
      </c>
      <c r="J18" s="140"/>
      <c r="K18" s="73">
        <v>0</v>
      </c>
      <c r="L18" s="142"/>
      <c r="M18" s="143"/>
    </row>
    <row r="19" spans="1:13" x14ac:dyDescent="0.6">
      <c r="B19" s="61" t="s">
        <v>172</v>
      </c>
      <c r="C19" s="69"/>
      <c r="D19" s="69"/>
      <c r="E19" s="140">
        <v>7423</v>
      </c>
      <c r="F19" s="140"/>
      <c r="G19" s="73">
        <v>15217</v>
      </c>
      <c r="H19" s="141"/>
      <c r="I19" s="140">
        <v>10</v>
      </c>
      <c r="J19" s="140"/>
      <c r="K19" s="73">
        <v>8699</v>
      </c>
      <c r="L19" s="142"/>
      <c r="M19" s="143"/>
    </row>
    <row r="20" spans="1:13" x14ac:dyDescent="0.6">
      <c r="B20" s="61" t="s">
        <v>213</v>
      </c>
      <c r="C20" s="69"/>
      <c r="D20" s="69"/>
      <c r="E20" s="140">
        <v>269</v>
      </c>
      <c r="F20" s="140"/>
      <c r="G20" s="140">
        <v>4652</v>
      </c>
      <c r="H20" s="141"/>
      <c r="I20" s="140">
        <v>4518</v>
      </c>
      <c r="J20" s="144"/>
      <c r="K20" s="140">
        <v>1051</v>
      </c>
      <c r="L20" s="146"/>
      <c r="M20" s="143"/>
    </row>
    <row r="21" spans="1:13" ht="20.5" x14ac:dyDescent="0.65">
      <c r="A21" s="68" t="s">
        <v>87</v>
      </c>
      <c r="C21" s="69"/>
      <c r="D21" s="69"/>
      <c r="E21" s="147">
        <f>SUM(E11:E20)</f>
        <v>97996</v>
      </c>
      <c r="F21" s="140"/>
      <c r="G21" s="147">
        <f>SUM(G11:G20)</f>
        <v>59330</v>
      </c>
      <c r="H21" s="141"/>
      <c r="I21" s="147">
        <f>SUM(I11:I20)</f>
        <v>54569</v>
      </c>
      <c r="J21" s="140"/>
      <c r="K21" s="147">
        <f>SUM(K11:K20)</f>
        <v>41604</v>
      </c>
    </row>
    <row r="22" spans="1:13" ht="12" hidden="1" customHeight="1" x14ac:dyDescent="0.6">
      <c r="C22" s="69"/>
      <c r="D22" s="69"/>
      <c r="E22" s="73"/>
      <c r="F22" s="73"/>
      <c r="G22" s="73"/>
      <c r="H22" s="69"/>
      <c r="I22" s="73"/>
      <c r="J22" s="73"/>
      <c r="K22" s="73"/>
    </row>
    <row r="23" spans="1:13" ht="20.5" x14ac:dyDescent="0.65">
      <c r="A23" s="68" t="s">
        <v>88</v>
      </c>
      <c r="C23" s="69"/>
      <c r="D23" s="69"/>
      <c r="E23" s="73"/>
      <c r="F23" s="73"/>
      <c r="G23" s="73"/>
      <c r="H23" s="69"/>
      <c r="I23" s="73"/>
      <c r="J23" s="73"/>
      <c r="K23" s="73"/>
    </row>
    <row r="24" spans="1:13" x14ac:dyDescent="0.6">
      <c r="B24" s="61" t="s">
        <v>89</v>
      </c>
      <c r="C24" s="69"/>
      <c r="D24" s="69"/>
      <c r="E24" s="148">
        <v>19094</v>
      </c>
      <c r="F24" s="148"/>
      <c r="G24" s="148">
        <v>29404</v>
      </c>
      <c r="H24" s="69"/>
      <c r="I24" s="149">
        <v>18934</v>
      </c>
      <c r="J24" s="148"/>
      <c r="K24" s="148">
        <v>24059</v>
      </c>
    </row>
    <row r="25" spans="1:13" x14ac:dyDescent="0.6">
      <c r="B25" s="61" t="s">
        <v>319</v>
      </c>
      <c r="C25" s="69"/>
      <c r="D25" s="69"/>
      <c r="E25" s="148">
        <v>8648</v>
      </c>
      <c r="F25" s="148"/>
      <c r="G25" s="73">
        <v>0</v>
      </c>
      <c r="H25" s="73"/>
      <c r="I25" s="73">
        <v>0</v>
      </c>
      <c r="J25" s="73"/>
      <c r="K25" s="73">
        <v>0</v>
      </c>
    </row>
    <row r="26" spans="1:13" x14ac:dyDescent="0.6">
      <c r="B26" s="61" t="s">
        <v>320</v>
      </c>
      <c r="C26" s="69"/>
      <c r="D26" s="69"/>
      <c r="E26" s="73">
        <v>18004</v>
      </c>
      <c r="F26" s="73"/>
      <c r="G26" s="73">
        <v>0</v>
      </c>
      <c r="H26" s="73"/>
      <c r="I26" s="73">
        <v>0</v>
      </c>
      <c r="J26" s="73"/>
      <c r="K26" s="73">
        <v>0</v>
      </c>
    </row>
    <row r="27" spans="1:13" x14ac:dyDescent="0.6">
      <c r="B27" s="61" t="s">
        <v>362</v>
      </c>
      <c r="C27" s="69"/>
      <c r="D27" s="69"/>
      <c r="E27" s="73">
        <v>4801</v>
      </c>
      <c r="F27" s="73"/>
      <c r="G27" s="73">
        <v>2736</v>
      </c>
      <c r="H27" s="73"/>
      <c r="I27" s="73">
        <v>0</v>
      </c>
      <c r="J27" s="73"/>
      <c r="K27" s="73">
        <v>0</v>
      </c>
    </row>
    <row r="28" spans="1:13" x14ac:dyDescent="0.6">
      <c r="B28" s="61" t="s">
        <v>90</v>
      </c>
      <c r="C28" s="69"/>
      <c r="D28" s="69"/>
      <c r="E28" s="148">
        <v>250</v>
      </c>
      <c r="F28" s="148"/>
      <c r="G28" s="73">
        <v>180</v>
      </c>
      <c r="H28" s="73"/>
      <c r="I28" s="73">
        <v>0</v>
      </c>
      <c r="J28" s="73"/>
      <c r="K28" s="73">
        <v>0</v>
      </c>
    </row>
    <row r="29" spans="1:13" x14ac:dyDescent="0.6">
      <c r="B29" s="61" t="s">
        <v>91</v>
      </c>
      <c r="C29" s="69"/>
      <c r="D29" s="69"/>
      <c r="E29" s="148">
        <v>4075</v>
      </c>
      <c r="F29" s="148"/>
      <c r="G29" s="148">
        <v>22265</v>
      </c>
      <c r="H29" s="69"/>
      <c r="I29" s="149">
        <v>18685</v>
      </c>
      <c r="J29" s="148"/>
      <c r="K29" s="148">
        <v>17662</v>
      </c>
    </row>
    <row r="30" spans="1:13" hidden="1" x14ac:dyDescent="0.6">
      <c r="B30" s="61" t="s">
        <v>92</v>
      </c>
      <c r="C30" s="69"/>
      <c r="D30" s="69"/>
      <c r="E30" s="73">
        <v>0</v>
      </c>
      <c r="F30" s="73"/>
      <c r="G30" s="73">
        <v>0</v>
      </c>
      <c r="H30" s="73"/>
      <c r="I30" s="73">
        <v>0</v>
      </c>
      <c r="J30" s="73"/>
      <c r="K30" s="73">
        <v>0</v>
      </c>
    </row>
    <row r="31" spans="1:13" x14ac:dyDescent="0.6">
      <c r="B31" s="150" t="s">
        <v>93</v>
      </c>
      <c r="C31" s="69"/>
      <c r="D31" s="69"/>
      <c r="E31" s="151">
        <v>6864</v>
      </c>
      <c r="F31" s="148"/>
      <c r="G31" s="73">
        <v>1554</v>
      </c>
      <c r="H31" s="69"/>
      <c r="I31" s="152">
        <v>11146</v>
      </c>
      <c r="J31" s="148"/>
      <c r="K31" s="148">
        <v>924</v>
      </c>
    </row>
    <row r="32" spans="1:13" ht="20.5" x14ac:dyDescent="0.65">
      <c r="A32" s="68" t="s">
        <v>94</v>
      </c>
      <c r="C32" s="69"/>
      <c r="D32" s="69"/>
      <c r="E32" s="78">
        <f>SUM(E24:E31)</f>
        <v>61736</v>
      </c>
      <c r="F32" s="73"/>
      <c r="G32" s="78">
        <f>SUM(G24:G31)</f>
        <v>56139</v>
      </c>
      <c r="H32" s="73">
        <v>0</v>
      </c>
      <c r="I32" s="78">
        <f>SUM(I24:I31)</f>
        <v>48765</v>
      </c>
      <c r="J32" s="73"/>
      <c r="K32" s="78">
        <f>SUM(K24:K31)</f>
        <v>42645</v>
      </c>
    </row>
    <row r="33" spans="1:14" ht="12.5" customHeight="1" x14ac:dyDescent="0.65">
      <c r="B33" s="68"/>
      <c r="C33" s="69"/>
      <c r="D33" s="69"/>
      <c r="E33" s="153"/>
      <c r="F33" s="153"/>
      <c r="G33" s="153"/>
      <c r="H33" s="154"/>
      <c r="I33" s="153"/>
      <c r="J33" s="73"/>
      <c r="K33" s="73"/>
    </row>
    <row r="34" spans="1:14" ht="20.5" x14ac:dyDescent="0.65">
      <c r="A34" s="68" t="s">
        <v>95</v>
      </c>
      <c r="C34" s="69"/>
      <c r="D34" s="69"/>
      <c r="E34" s="91">
        <v>1129</v>
      </c>
      <c r="F34" s="148"/>
      <c r="G34" s="148">
        <v>3118</v>
      </c>
      <c r="H34" s="69"/>
      <c r="I34" s="91">
        <v>0</v>
      </c>
      <c r="J34" s="73"/>
      <c r="K34" s="91">
        <v>0</v>
      </c>
    </row>
    <row r="35" spans="1:14" x14ac:dyDescent="0.6">
      <c r="B35" s="61" t="s">
        <v>96</v>
      </c>
      <c r="C35" s="69"/>
      <c r="D35" s="69"/>
      <c r="E35" s="123">
        <f>E21-E32+E34</f>
        <v>37389</v>
      </c>
      <c r="F35" s="123"/>
      <c r="G35" s="123">
        <f>G21-G32+G34</f>
        <v>6309</v>
      </c>
      <c r="H35" s="123"/>
      <c r="I35" s="123">
        <f>I21-I32+I34</f>
        <v>5804</v>
      </c>
      <c r="J35" s="148"/>
      <c r="K35" s="123">
        <f>K21-K32</f>
        <v>-1041</v>
      </c>
    </row>
    <row r="36" spans="1:14" x14ac:dyDescent="0.6">
      <c r="B36" s="61" t="s">
        <v>97</v>
      </c>
      <c r="C36" s="69"/>
      <c r="D36" s="69"/>
      <c r="E36" s="91">
        <v>-162</v>
      </c>
      <c r="F36" s="153"/>
      <c r="G36" s="155">
        <v>-894</v>
      </c>
      <c r="H36" s="69"/>
      <c r="I36" s="91">
        <v>0</v>
      </c>
      <c r="J36" s="73"/>
      <c r="K36" s="91">
        <v>0</v>
      </c>
    </row>
    <row r="37" spans="1:14" ht="21" thickBot="1" x14ac:dyDescent="0.7">
      <c r="A37" s="68" t="s">
        <v>189</v>
      </c>
      <c r="C37" s="69"/>
      <c r="D37" s="69"/>
      <c r="E37" s="129">
        <f>SUM(E35:E36)</f>
        <v>37227</v>
      </c>
      <c r="F37" s="156"/>
      <c r="G37" s="129">
        <f>SUM(G35:G36)</f>
        <v>5415</v>
      </c>
      <c r="H37" s="157"/>
      <c r="I37" s="129">
        <f>SUM(I35:I36)</f>
        <v>5804</v>
      </c>
      <c r="J37" s="80"/>
      <c r="K37" s="129">
        <f>SUM(K35:K36)</f>
        <v>-1041</v>
      </c>
    </row>
    <row r="38" spans="1:14" ht="9.5" customHeight="1" thickTop="1" x14ac:dyDescent="0.65">
      <c r="B38" s="68"/>
      <c r="C38" s="69"/>
      <c r="D38" s="69"/>
      <c r="E38" s="156"/>
      <c r="F38" s="156"/>
      <c r="G38" s="156"/>
      <c r="H38" s="157"/>
      <c r="I38" s="156"/>
      <c r="J38" s="80"/>
      <c r="K38" s="158"/>
    </row>
    <row r="39" spans="1:14" ht="20.5" x14ac:dyDescent="0.65">
      <c r="A39" s="68" t="s">
        <v>98</v>
      </c>
      <c r="C39" s="69"/>
      <c r="D39" s="69"/>
      <c r="H39" s="69"/>
      <c r="I39" s="58"/>
      <c r="J39" s="69"/>
    </row>
    <row r="40" spans="1:14" x14ac:dyDescent="0.6">
      <c r="B40" s="61" t="s">
        <v>99</v>
      </c>
      <c r="C40" s="69"/>
      <c r="D40" s="69"/>
      <c r="E40" s="73">
        <v>26150</v>
      </c>
      <c r="F40" s="159"/>
      <c r="G40" s="160">
        <v>7008</v>
      </c>
      <c r="H40" s="161"/>
      <c r="I40" s="73">
        <f>I37</f>
        <v>5804</v>
      </c>
      <c r="J40" s="154"/>
      <c r="K40" s="160">
        <f>K37</f>
        <v>-1041</v>
      </c>
    </row>
    <row r="41" spans="1:14" x14ac:dyDescent="0.6">
      <c r="B41" s="61" t="s">
        <v>100</v>
      </c>
      <c r="C41" s="69"/>
      <c r="D41" s="69"/>
      <c r="E41" s="73">
        <v>11077</v>
      </c>
      <c r="F41" s="73"/>
      <c r="G41" s="73">
        <v>-1593</v>
      </c>
      <c r="H41" s="154"/>
      <c r="I41" s="73">
        <v>0</v>
      </c>
      <c r="J41" s="73"/>
      <c r="K41" s="73">
        <v>0</v>
      </c>
    </row>
    <row r="42" spans="1:14" ht="20.5" thickBot="1" x14ac:dyDescent="0.65">
      <c r="C42" s="69"/>
      <c r="D42" s="69"/>
      <c r="E42" s="129">
        <f>E37</f>
        <v>37227</v>
      </c>
      <c r="F42" s="73"/>
      <c r="G42" s="129">
        <f>G37</f>
        <v>5415</v>
      </c>
      <c r="H42" s="161"/>
      <c r="I42" s="129">
        <f>SUM(I40:I41)</f>
        <v>5804</v>
      </c>
      <c r="J42" s="154"/>
      <c r="K42" s="129">
        <f>SUM(K40:K41)</f>
        <v>-1041</v>
      </c>
    </row>
    <row r="43" spans="1:14" ht="14.5" hidden="1" customHeight="1" thickTop="1" x14ac:dyDescent="0.6">
      <c r="C43" s="69"/>
      <c r="D43" s="69"/>
      <c r="E43" s="73"/>
      <c r="F43" s="73"/>
      <c r="G43" s="73"/>
      <c r="H43" s="161"/>
      <c r="I43" s="73"/>
      <c r="J43" s="154"/>
      <c r="K43" s="73"/>
    </row>
    <row r="44" spans="1:14" ht="20.5" thickTop="1" x14ac:dyDescent="0.6">
      <c r="B44" s="84" t="s">
        <v>186</v>
      </c>
      <c r="C44" s="69"/>
      <c r="D44" s="69"/>
      <c r="E44" s="162"/>
      <c r="F44" s="162"/>
      <c r="G44" s="162"/>
      <c r="H44" s="69"/>
      <c r="I44" s="162"/>
      <c r="J44" s="163"/>
      <c r="K44" s="162"/>
    </row>
    <row r="45" spans="1:14" ht="16" hidden="1" customHeight="1" x14ac:dyDescent="0.6">
      <c r="C45" s="69"/>
      <c r="D45" s="69"/>
      <c r="E45" s="162"/>
      <c r="F45" s="162"/>
      <c r="G45" s="162"/>
      <c r="H45" s="69"/>
      <c r="I45" s="162"/>
      <c r="J45" s="163"/>
      <c r="K45" s="162"/>
    </row>
    <row r="46" spans="1:14" ht="16" customHeight="1" x14ac:dyDescent="0.6">
      <c r="C46" s="69"/>
      <c r="D46" s="69"/>
      <c r="E46" s="162"/>
      <c r="F46" s="162"/>
      <c r="G46" s="162"/>
      <c r="H46" s="69"/>
      <c r="I46" s="162"/>
      <c r="J46" s="163"/>
      <c r="K46" s="162"/>
    </row>
    <row r="47" spans="1:14" s="55" customFormat="1" x14ac:dyDescent="0.6">
      <c r="B47" s="69" t="s">
        <v>157</v>
      </c>
      <c r="D47" s="69"/>
      <c r="E47" s="69"/>
      <c r="G47" s="69"/>
      <c r="H47" s="69" t="s">
        <v>158</v>
      </c>
      <c r="I47" s="69"/>
      <c r="J47" s="69"/>
      <c r="K47" s="69"/>
      <c r="L47" s="69"/>
      <c r="M47" s="69"/>
      <c r="N47" s="69"/>
    </row>
    <row r="48" spans="1:14" s="55" customFormat="1" x14ac:dyDescent="0.6">
      <c r="B48" s="69" t="s">
        <v>156</v>
      </c>
      <c r="D48" s="69"/>
      <c r="E48" s="69"/>
      <c r="G48" s="69"/>
      <c r="H48" s="69" t="s">
        <v>159</v>
      </c>
      <c r="I48" s="69"/>
      <c r="J48" s="69"/>
      <c r="K48" s="69"/>
      <c r="L48" s="69"/>
      <c r="M48" s="69"/>
      <c r="N48" s="69"/>
    </row>
    <row r="49" spans="2:14" s="55" customFormat="1" ht="9.5" customHeight="1" x14ac:dyDescent="0.6">
      <c r="B49" s="69"/>
      <c r="D49" s="69"/>
      <c r="E49" s="69"/>
      <c r="G49" s="69"/>
      <c r="H49" s="69"/>
      <c r="I49" s="69"/>
      <c r="J49" s="69"/>
      <c r="K49" s="69"/>
      <c r="L49" s="69"/>
      <c r="M49" s="69"/>
      <c r="N49" s="69"/>
    </row>
    <row r="50" spans="2:14" x14ac:dyDescent="0.6">
      <c r="B50" s="252" t="s">
        <v>178</v>
      </c>
      <c r="C50" s="250"/>
      <c r="D50" s="250"/>
      <c r="E50" s="250"/>
      <c r="F50" s="250"/>
      <c r="G50" s="250"/>
      <c r="H50" s="250"/>
      <c r="I50" s="250"/>
      <c r="J50" s="250"/>
      <c r="K50" s="250"/>
    </row>
  </sheetData>
  <mergeCells count="9">
    <mergeCell ref="E8:K8"/>
    <mergeCell ref="B50:K50"/>
    <mergeCell ref="I1:K1"/>
    <mergeCell ref="B2:K2"/>
    <mergeCell ref="B3:K3"/>
    <mergeCell ref="B4:K4"/>
    <mergeCell ref="E6:K6"/>
    <mergeCell ref="E7:G7"/>
    <mergeCell ref="I7:K7"/>
  </mergeCells>
  <pageMargins left="0.55118110236220474" right="0.31496062992125984" top="0.48" bottom="0.31496062992125984" header="0.31496062992125984" footer="0.31496062992125984"/>
  <pageSetup paperSize="9"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7CE3-A7BE-4A31-84DC-944A1B68E14C}">
  <sheetPr>
    <tabColor rgb="FF92D050"/>
    <pageSetUpPr fitToPage="1"/>
  </sheetPr>
  <dimension ref="A1:M44"/>
  <sheetViews>
    <sheetView view="pageBreakPreview" topLeftCell="A4" zoomScale="90" zoomScaleNormal="130" zoomScaleSheetLayoutView="90" workbookViewId="0">
      <selection activeCell="D26" sqref="D26"/>
    </sheetView>
  </sheetViews>
  <sheetFormatPr defaultColWidth="8.6640625" defaultRowHeight="20" x14ac:dyDescent="0.6"/>
  <cols>
    <col min="1" max="1" width="46" style="61" customWidth="1"/>
    <col min="2" max="2" width="7.58203125" style="58" customWidth="1"/>
    <col min="3" max="3" width="3.1640625" style="58" customWidth="1"/>
    <col min="4" max="4" width="12.58203125" style="58" customWidth="1"/>
    <col min="5" max="5" width="1" style="58" customWidth="1"/>
    <col min="6" max="6" width="12.58203125" style="58" customWidth="1"/>
    <col min="7" max="7" width="1" style="58" customWidth="1"/>
    <col min="8" max="8" width="12.58203125" style="102" customWidth="1"/>
    <col min="9" max="9" width="1" style="58" customWidth="1"/>
    <col min="10" max="10" width="12.58203125" style="58" customWidth="1"/>
    <col min="11" max="16384" width="8.6640625" style="135"/>
  </cols>
  <sheetData>
    <row r="1" spans="1:10" x14ac:dyDescent="0.6">
      <c r="H1" s="263" t="s">
        <v>185</v>
      </c>
      <c r="I1" s="263"/>
      <c r="J1" s="263"/>
    </row>
    <row r="2" spans="1:10" ht="20.5" x14ac:dyDescent="0.65">
      <c r="A2" s="247" t="s">
        <v>0</v>
      </c>
      <c r="B2" s="247"/>
      <c r="C2" s="247"/>
      <c r="D2" s="247"/>
      <c r="E2" s="247"/>
      <c r="F2" s="247"/>
      <c r="G2" s="247"/>
      <c r="H2" s="247"/>
      <c r="I2" s="247"/>
      <c r="J2" s="247"/>
    </row>
    <row r="3" spans="1:10" ht="20.5" x14ac:dyDescent="0.3">
      <c r="A3" s="262" t="s">
        <v>82</v>
      </c>
      <c r="B3" s="262"/>
      <c r="C3" s="262"/>
      <c r="D3" s="262"/>
      <c r="E3" s="262"/>
      <c r="F3" s="262"/>
      <c r="G3" s="262"/>
      <c r="H3" s="262"/>
      <c r="I3" s="262"/>
      <c r="J3" s="262"/>
    </row>
    <row r="4" spans="1:10" ht="20.5" x14ac:dyDescent="0.65">
      <c r="A4" s="253" t="s">
        <v>306</v>
      </c>
      <c r="B4" s="253"/>
      <c r="C4" s="253"/>
      <c r="D4" s="253"/>
      <c r="E4" s="253"/>
      <c r="F4" s="253"/>
      <c r="G4" s="253"/>
      <c r="H4" s="253"/>
      <c r="I4" s="253"/>
      <c r="J4" s="253"/>
    </row>
    <row r="5" spans="1:10" ht="20.5" x14ac:dyDescent="0.65">
      <c r="A5" s="105"/>
      <c r="B5" s="105"/>
      <c r="C5" s="105"/>
      <c r="D5" s="105"/>
      <c r="E5" s="105"/>
      <c r="F5" s="105"/>
      <c r="G5" s="105"/>
      <c r="H5" s="105"/>
      <c r="I5" s="105"/>
      <c r="J5" s="105"/>
    </row>
    <row r="6" spans="1:10" ht="20.5" x14ac:dyDescent="0.65">
      <c r="A6" s="105"/>
      <c r="B6" s="105"/>
      <c r="C6" s="105"/>
      <c r="D6" s="243" t="s">
        <v>2</v>
      </c>
      <c r="E6" s="243"/>
      <c r="F6" s="243"/>
      <c r="G6" s="243"/>
      <c r="H6" s="243"/>
      <c r="I6" s="243"/>
      <c r="J6" s="243"/>
    </row>
    <row r="7" spans="1:10" ht="20.5" x14ac:dyDescent="0.65">
      <c r="A7" s="105"/>
      <c r="B7" s="105"/>
      <c r="C7" s="105"/>
      <c r="D7" s="245" t="s">
        <v>3</v>
      </c>
      <c r="E7" s="245"/>
      <c r="F7" s="245"/>
      <c r="H7" s="243" t="s">
        <v>4</v>
      </c>
      <c r="I7" s="243"/>
      <c r="J7" s="243"/>
    </row>
    <row r="8" spans="1:10" ht="20.5" x14ac:dyDescent="0.65">
      <c r="A8" s="105"/>
      <c r="B8" s="105"/>
      <c r="C8" s="105"/>
      <c r="D8" s="243" t="s">
        <v>198</v>
      </c>
      <c r="E8" s="243"/>
      <c r="F8" s="243"/>
      <c r="G8" s="243"/>
      <c r="H8" s="243"/>
      <c r="I8" s="243"/>
      <c r="J8" s="243"/>
    </row>
    <row r="9" spans="1:10" ht="20.5" x14ac:dyDescent="0.65">
      <c r="A9" s="105"/>
      <c r="B9" s="105"/>
      <c r="C9" s="105"/>
      <c r="D9" s="136" t="s">
        <v>302</v>
      </c>
      <c r="E9" s="137"/>
      <c r="F9" s="136" t="s">
        <v>307</v>
      </c>
      <c r="G9" s="60"/>
      <c r="H9" s="136" t="s">
        <v>302</v>
      </c>
      <c r="I9" s="137"/>
      <c r="J9" s="136" t="s">
        <v>307</v>
      </c>
    </row>
    <row r="10" spans="1:10" ht="20.5" x14ac:dyDescent="0.65">
      <c r="A10" s="105"/>
      <c r="B10" s="105"/>
      <c r="C10" s="105"/>
      <c r="D10" s="137"/>
      <c r="E10" s="137"/>
      <c r="F10" s="137"/>
      <c r="G10" s="60"/>
      <c r="H10" s="164"/>
      <c r="I10" s="60"/>
      <c r="J10" s="137"/>
    </row>
    <row r="11" spans="1:10" ht="20.5" thickBot="1" x14ac:dyDescent="0.65">
      <c r="A11" s="165" t="s">
        <v>189</v>
      </c>
      <c r="B11" s="69"/>
      <c r="C11" s="69"/>
      <c r="D11" s="83">
        <f>'PL 3 M'!E37</f>
        <v>37227</v>
      </c>
      <c r="E11" s="73"/>
      <c r="F11" s="83">
        <f>'PL 3 M'!G37</f>
        <v>5415</v>
      </c>
      <c r="G11" s="69"/>
      <c r="H11" s="83">
        <f>'PL 3 M'!I37</f>
        <v>5804</v>
      </c>
      <c r="I11" s="73"/>
      <c r="J11" s="83">
        <f>'PL 3 M'!K37</f>
        <v>-1041</v>
      </c>
    </row>
    <row r="12" spans="1:10" ht="20.5" thickTop="1" x14ac:dyDescent="0.6">
      <c r="A12" s="165"/>
      <c r="B12" s="69"/>
      <c r="C12" s="69"/>
      <c r="D12" s="73"/>
      <c r="E12" s="148"/>
      <c r="F12" s="148"/>
      <c r="G12" s="69"/>
      <c r="H12" s="73"/>
      <c r="I12" s="166"/>
      <c r="J12" s="166"/>
    </row>
    <row r="13" spans="1:10" ht="20.5" x14ac:dyDescent="0.65">
      <c r="A13" s="68" t="s">
        <v>101</v>
      </c>
      <c r="B13" s="69"/>
      <c r="C13" s="69"/>
      <c r="G13" s="69"/>
      <c r="H13" s="58"/>
    </row>
    <row r="14" spans="1:10" x14ac:dyDescent="0.6">
      <c r="A14" s="165" t="s">
        <v>102</v>
      </c>
      <c r="B14" s="69"/>
      <c r="C14" s="69"/>
      <c r="D14" s="73">
        <v>0</v>
      </c>
      <c r="E14" s="148"/>
      <c r="F14" s="73">
        <v>0</v>
      </c>
      <c r="G14" s="69"/>
      <c r="H14" s="73">
        <v>0</v>
      </c>
      <c r="I14" s="166"/>
      <c r="J14" s="166">
        <v>0</v>
      </c>
    </row>
    <row r="15" spans="1:10" x14ac:dyDescent="0.6">
      <c r="A15" s="165" t="s">
        <v>103</v>
      </c>
      <c r="B15" s="69"/>
      <c r="C15" s="69"/>
      <c r="D15" s="91">
        <v>0</v>
      </c>
      <c r="E15" s="73"/>
      <c r="F15" s="91">
        <v>0</v>
      </c>
      <c r="G15" s="69"/>
      <c r="H15" s="91">
        <v>0</v>
      </c>
      <c r="I15" s="73"/>
      <c r="J15" s="91">
        <v>0</v>
      </c>
    </row>
    <row r="16" spans="1:10" x14ac:dyDescent="0.6">
      <c r="A16" s="150" t="s">
        <v>104</v>
      </c>
      <c r="B16" s="69"/>
      <c r="C16" s="69"/>
      <c r="D16" s="78">
        <f>SUM(D14:D15)</f>
        <v>0</v>
      </c>
      <c r="E16" s="73"/>
      <c r="F16" s="78">
        <f>SUM(F14:F15)</f>
        <v>0</v>
      </c>
      <c r="G16" s="167"/>
      <c r="H16" s="78">
        <f>SUM(H14:H15)</f>
        <v>0</v>
      </c>
      <c r="I16" s="167"/>
      <c r="J16" s="78">
        <f>SUM(J14:J15)</f>
        <v>0</v>
      </c>
    </row>
    <row r="17" spans="1:10" ht="21" thickBot="1" x14ac:dyDescent="0.7">
      <c r="A17" s="68" t="s">
        <v>105</v>
      </c>
      <c r="B17" s="69"/>
      <c r="C17" s="69"/>
      <c r="D17" s="129">
        <f>D11+D16</f>
        <v>37227</v>
      </c>
      <c r="E17" s="168"/>
      <c r="F17" s="129">
        <f>F11+F16</f>
        <v>5415</v>
      </c>
      <c r="G17" s="69"/>
      <c r="H17" s="129">
        <f>H11+H16</f>
        <v>5804</v>
      </c>
      <c r="I17" s="163"/>
      <c r="J17" s="129">
        <f>J11+J16</f>
        <v>-1041</v>
      </c>
    </row>
    <row r="18" spans="1:10" ht="21" thickTop="1" x14ac:dyDescent="0.65">
      <c r="A18" s="68"/>
      <c r="B18" s="69"/>
      <c r="C18" s="69"/>
      <c r="D18" s="73"/>
      <c r="E18" s="168"/>
      <c r="F18" s="73"/>
      <c r="G18" s="69"/>
      <c r="H18" s="73"/>
      <c r="I18" s="163"/>
      <c r="J18" s="73"/>
    </row>
    <row r="19" spans="1:10" ht="20.5" x14ac:dyDescent="0.65">
      <c r="A19" s="68" t="s">
        <v>106</v>
      </c>
      <c r="B19" s="69"/>
      <c r="C19" s="69"/>
      <c r="D19" s="132"/>
      <c r="E19" s="132"/>
      <c r="F19" s="132"/>
      <c r="G19" s="167"/>
      <c r="H19" s="169"/>
      <c r="I19" s="69"/>
    </row>
    <row r="20" spans="1:10" x14ac:dyDescent="0.6">
      <c r="A20" s="61" t="s">
        <v>99</v>
      </c>
      <c r="B20" s="69"/>
      <c r="C20" s="69"/>
      <c r="D20" s="73">
        <f>'PL 3 M'!E40</f>
        <v>26150</v>
      </c>
      <c r="E20" s="73"/>
      <c r="F20" s="160">
        <f>'PL 3 M'!G40</f>
        <v>7008</v>
      </c>
      <c r="G20" s="161"/>
      <c r="H20" s="73">
        <f>H17</f>
        <v>5804</v>
      </c>
      <c r="I20" s="154"/>
      <c r="J20" s="160">
        <f>J17</f>
        <v>-1041</v>
      </c>
    </row>
    <row r="21" spans="1:10" x14ac:dyDescent="0.6">
      <c r="A21" s="61" t="s">
        <v>100</v>
      </c>
      <c r="B21" s="69"/>
      <c r="C21" s="69"/>
      <c r="D21" s="73">
        <f>'PL 3 M'!E41</f>
        <v>11077</v>
      </c>
      <c r="E21" s="73"/>
      <c r="F21" s="73">
        <f>'PL 3 M'!G41</f>
        <v>-1593</v>
      </c>
      <c r="G21" s="170"/>
      <c r="H21" s="73">
        <v>0</v>
      </c>
      <c r="I21" s="73"/>
      <c r="J21" s="91">
        <v>0</v>
      </c>
    </row>
    <row r="22" spans="1:10" ht="20.5" thickBot="1" x14ac:dyDescent="0.65">
      <c r="B22" s="69"/>
      <c r="C22" s="69"/>
      <c r="D22" s="129">
        <f>D17</f>
        <v>37227</v>
      </c>
      <c r="E22" s="73"/>
      <c r="F22" s="129">
        <f>'PL 3 M'!G42</f>
        <v>5415</v>
      </c>
      <c r="G22" s="69"/>
      <c r="H22" s="129">
        <f>SUM(H20:H21)</f>
        <v>5804</v>
      </c>
      <c r="I22" s="69"/>
      <c r="J22" s="129">
        <f>SUM(J20:J21)</f>
        <v>-1041</v>
      </c>
    </row>
    <row r="23" spans="1:10" ht="21" thickTop="1" x14ac:dyDescent="0.65">
      <c r="A23" s="68"/>
      <c r="B23" s="69"/>
      <c r="C23" s="69"/>
      <c r="D23" s="171"/>
      <c r="E23" s="171"/>
      <c r="F23" s="171"/>
      <c r="G23" s="69"/>
      <c r="H23" s="172"/>
      <c r="I23" s="171"/>
      <c r="J23" s="171"/>
    </row>
    <row r="24" spans="1:10" ht="20.5" x14ac:dyDescent="0.65">
      <c r="A24" s="173" t="s">
        <v>107</v>
      </c>
      <c r="D24" s="69"/>
      <c r="E24" s="69"/>
      <c r="F24" s="171"/>
      <c r="G24" s="171"/>
      <c r="H24" s="171"/>
      <c r="I24" s="69"/>
      <c r="J24" s="172"/>
    </row>
    <row r="25" spans="1:10" ht="20.5" thickBot="1" x14ac:dyDescent="0.65">
      <c r="A25" s="174" t="s">
        <v>108</v>
      </c>
      <c r="B25" s="69"/>
      <c r="C25" s="69"/>
      <c r="D25" s="175">
        <f>D17/D26</f>
        <v>3.4594175666709413E-3</v>
      </c>
      <c r="E25" s="176"/>
      <c r="F25" s="177">
        <f>F17/F26</f>
        <v>1.7437799546134169E-3</v>
      </c>
      <c r="G25" s="178">
        <f>H17/H26</f>
        <v>5.3935207126435498E-4</v>
      </c>
      <c r="H25" s="175">
        <f>H17/H26</f>
        <v>5.3935207126435498E-4</v>
      </c>
      <c r="I25" s="176"/>
      <c r="J25" s="175">
        <f>J17/J26</f>
        <v>-3.3523082783980924E-4</v>
      </c>
    </row>
    <row r="26" spans="1:10" ht="21" thickTop="1" thickBot="1" x14ac:dyDescent="0.65">
      <c r="A26" s="179" t="s">
        <v>109</v>
      </c>
      <c r="B26" s="69"/>
      <c r="D26" s="180">
        <v>10761060</v>
      </c>
      <c r="E26" s="181"/>
      <c r="F26" s="182">
        <v>3105323</v>
      </c>
      <c r="H26" s="180">
        <v>10761060</v>
      </c>
      <c r="I26" s="181"/>
      <c r="J26" s="182">
        <v>3105323</v>
      </c>
    </row>
    <row r="27" spans="1:10" ht="20.5" thickTop="1" x14ac:dyDescent="0.6"/>
    <row r="28" spans="1:10" x14ac:dyDescent="0.6">
      <c r="A28" s="84" t="s">
        <v>186</v>
      </c>
    </row>
    <row r="29" spans="1:10" x14ac:dyDescent="0.6">
      <c r="A29" s="58"/>
    </row>
    <row r="30" spans="1:10" x14ac:dyDescent="0.6">
      <c r="A30" s="58"/>
    </row>
    <row r="31" spans="1:10" x14ac:dyDescent="0.6">
      <c r="A31" s="84"/>
    </row>
    <row r="32" spans="1:10" x14ac:dyDescent="0.6">
      <c r="A32" s="84"/>
    </row>
    <row r="33" spans="1:13" x14ac:dyDescent="0.6">
      <c r="A33" s="84"/>
    </row>
    <row r="34" spans="1:13" x14ac:dyDescent="0.6">
      <c r="A34" s="84"/>
    </row>
    <row r="35" spans="1:13" x14ac:dyDescent="0.6">
      <c r="A35" s="84"/>
    </row>
    <row r="36" spans="1:13" x14ac:dyDescent="0.6">
      <c r="A36" s="84"/>
    </row>
    <row r="37" spans="1:13" x14ac:dyDescent="0.6">
      <c r="A37" s="84"/>
    </row>
    <row r="38" spans="1:13" x14ac:dyDescent="0.6">
      <c r="A38" s="84"/>
    </row>
    <row r="39" spans="1:13" x14ac:dyDescent="0.6">
      <c r="A39" s="84"/>
    </row>
    <row r="40" spans="1:13" x14ac:dyDescent="0.6">
      <c r="A40" s="84"/>
    </row>
    <row r="41" spans="1:13" s="55" customFormat="1" x14ac:dyDescent="0.6">
      <c r="A41" s="69" t="s">
        <v>157</v>
      </c>
      <c r="C41" s="69"/>
      <c r="D41" s="69"/>
      <c r="F41" s="69"/>
      <c r="G41" s="69" t="s">
        <v>158</v>
      </c>
      <c r="H41" s="69"/>
      <c r="I41" s="69"/>
      <c r="J41" s="69"/>
      <c r="K41" s="69"/>
      <c r="L41" s="69"/>
      <c r="M41" s="69"/>
    </row>
    <row r="42" spans="1:13" s="55" customFormat="1" x14ac:dyDescent="0.6">
      <c r="A42" s="69" t="s">
        <v>156</v>
      </c>
      <c r="C42" s="69"/>
      <c r="D42" s="69"/>
      <c r="F42" s="69"/>
      <c r="G42" s="69" t="s">
        <v>159</v>
      </c>
      <c r="H42" s="69"/>
      <c r="I42" s="69"/>
      <c r="J42" s="69"/>
      <c r="K42" s="69"/>
      <c r="L42" s="69"/>
      <c r="M42" s="69"/>
    </row>
    <row r="43" spans="1:13" s="55" customFormat="1" x14ac:dyDescent="0.6">
      <c r="A43" s="69"/>
      <c r="C43" s="69"/>
      <c r="D43" s="69"/>
      <c r="F43" s="69"/>
      <c r="G43" s="69"/>
      <c r="H43" s="69"/>
      <c r="I43" s="69"/>
      <c r="J43" s="69"/>
      <c r="K43" s="69"/>
      <c r="L43" s="69"/>
      <c r="M43" s="69"/>
    </row>
    <row r="44" spans="1:13" x14ac:dyDescent="0.6">
      <c r="A44" s="252" t="s">
        <v>179</v>
      </c>
      <c r="B44" s="250"/>
      <c r="C44" s="250"/>
      <c r="D44" s="250"/>
      <c r="E44" s="250"/>
      <c r="F44" s="250"/>
      <c r="G44" s="250"/>
      <c r="H44" s="250"/>
      <c r="I44" s="250"/>
      <c r="J44" s="250"/>
    </row>
  </sheetData>
  <mergeCells count="9">
    <mergeCell ref="D8:J8"/>
    <mergeCell ref="A44:J44"/>
    <mergeCell ref="H1:J1"/>
    <mergeCell ref="A2:J2"/>
    <mergeCell ref="A3:J3"/>
    <mergeCell ref="A4:J4"/>
    <mergeCell ref="D6:J6"/>
    <mergeCell ref="D7:F7"/>
    <mergeCell ref="H7:J7"/>
  </mergeCells>
  <pageMargins left="0.62992125984251968" right="0.43307086614173229" top="0.59055118110236227" bottom="0.35433070866141736" header="0.31496062992125984" footer="0.31496062992125984"/>
  <pageSetup paperSize="9" scale="7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01D5E-8406-4A8F-9BFA-944258D3D412}">
  <sheetPr>
    <tabColor rgb="FF92D050"/>
    <pageSetUpPr fitToPage="1"/>
  </sheetPr>
  <dimension ref="A1:N51"/>
  <sheetViews>
    <sheetView view="pageBreakPreview" topLeftCell="A9" zoomScale="70" zoomScaleNormal="130" zoomScaleSheetLayoutView="70" workbookViewId="0">
      <selection activeCell="B29" sqref="B29"/>
    </sheetView>
  </sheetViews>
  <sheetFormatPr defaultColWidth="8.6640625" defaultRowHeight="20" x14ac:dyDescent="0.6"/>
  <cols>
    <col min="1" max="1" width="2.58203125" style="135" customWidth="1"/>
    <col min="2" max="2" width="39.08203125" style="61" customWidth="1"/>
    <col min="3" max="3" width="4.83203125" style="58" customWidth="1"/>
    <col min="4" max="4" width="1" style="58" customWidth="1"/>
    <col min="5" max="5" width="13.58203125" style="58" customWidth="1"/>
    <col min="6" max="6" width="1" style="58" customWidth="1"/>
    <col min="7" max="7" width="12.58203125" style="58" customWidth="1"/>
    <col min="8" max="8" width="1" style="58" customWidth="1"/>
    <col min="9" max="9" width="13" style="102" customWidth="1"/>
    <col min="10" max="10" width="1" style="58" customWidth="1"/>
    <col min="11" max="11" width="13.08203125" style="58" customWidth="1"/>
    <col min="12" max="13" width="11.08203125" style="135" bestFit="1" customWidth="1"/>
    <col min="14" max="16384" width="8.6640625" style="135"/>
  </cols>
  <sheetData>
    <row r="1" spans="1:13" x14ac:dyDescent="0.6">
      <c r="I1" s="250" t="s">
        <v>185</v>
      </c>
      <c r="J1" s="250"/>
      <c r="K1" s="250"/>
    </row>
    <row r="2" spans="1:13" ht="20.5" x14ac:dyDescent="0.65">
      <c r="B2" s="247" t="s">
        <v>0</v>
      </c>
      <c r="C2" s="247"/>
      <c r="D2" s="247"/>
      <c r="E2" s="247"/>
      <c r="F2" s="247"/>
      <c r="G2" s="247"/>
      <c r="H2" s="247"/>
      <c r="I2" s="247"/>
      <c r="J2" s="247"/>
      <c r="K2" s="247"/>
    </row>
    <row r="3" spans="1:13" ht="20.5" x14ac:dyDescent="0.3">
      <c r="B3" s="262" t="s">
        <v>160</v>
      </c>
      <c r="C3" s="262"/>
      <c r="D3" s="262"/>
      <c r="E3" s="262"/>
      <c r="F3" s="262"/>
      <c r="G3" s="262"/>
      <c r="H3" s="262"/>
      <c r="I3" s="262"/>
      <c r="J3" s="262"/>
      <c r="K3" s="262"/>
    </row>
    <row r="4" spans="1:13" ht="20.5" x14ac:dyDescent="0.65">
      <c r="B4" s="253" t="s">
        <v>303</v>
      </c>
      <c r="C4" s="253"/>
      <c r="D4" s="253"/>
      <c r="E4" s="253"/>
      <c r="F4" s="253"/>
      <c r="G4" s="253"/>
      <c r="H4" s="253"/>
      <c r="I4" s="253"/>
      <c r="J4" s="253"/>
      <c r="K4" s="253"/>
    </row>
    <row r="5" spans="1:13" ht="11.15" customHeight="1" x14ac:dyDescent="0.65">
      <c r="B5" s="105"/>
      <c r="C5" s="105"/>
      <c r="D5" s="105"/>
      <c r="E5" s="105"/>
      <c r="F5" s="105"/>
      <c r="G5" s="105"/>
      <c r="H5" s="105"/>
      <c r="I5" s="105"/>
      <c r="J5" s="105"/>
      <c r="K5" s="105"/>
    </row>
    <row r="6" spans="1:13" ht="20.5" x14ac:dyDescent="0.65">
      <c r="E6" s="243" t="s">
        <v>2</v>
      </c>
      <c r="F6" s="243"/>
      <c r="G6" s="243"/>
      <c r="H6" s="243"/>
      <c r="I6" s="243"/>
      <c r="J6" s="243"/>
      <c r="K6" s="243"/>
    </row>
    <row r="7" spans="1:13" ht="20.5" x14ac:dyDescent="0.65">
      <c r="B7" s="57"/>
      <c r="E7" s="245" t="s">
        <v>3</v>
      </c>
      <c r="F7" s="245"/>
      <c r="G7" s="245"/>
      <c r="I7" s="243" t="s">
        <v>4</v>
      </c>
      <c r="J7" s="243"/>
      <c r="K7" s="243"/>
    </row>
    <row r="8" spans="1:13" ht="20.5" x14ac:dyDescent="0.65">
      <c r="B8" s="57"/>
      <c r="E8" s="243" t="s">
        <v>308</v>
      </c>
      <c r="F8" s="243"/>
      <c r="G8" s="243"/>
      <c r="H8" s="243"/>
      <c r="I8" s="243"/>
      <c r="J8" s="243"/>
      <c r="K8" s="243"/>
    </row>
    <row r="9" spans="1:13" ht="20.5" x14ac:dyDescent="0.65">
      <c r="C9" s="60"/>
      <c r="D9" s="60"/>
      <c r="E9" s="136" t="s">
        <v>302</v>
      </c>
      <c r="F9" s="137"/>
      <c r="G9" s="136" t="s">
        <v>307</v>
      </c>
      <c r="H9" s="60"/>
      <c r="I9" s="136" t="s">
        <v>302</v>
      </c>
      <c r="J9" s="137"/>
      <c r="K9" s="136" t="s">
        <v>307</v>
      </c>
    </row>
    <row r="10" spans="1:13" ht="20.5" x14ac:dyDescent="0.65">
      <c r="A10" s="68" t="s">
        <v>83</v>
      </c>
      <c r="C10" s="69"/>
      <c r="D10" s="69"/>
      <c r="E10" s="138"/>
      <c r="F10" s="138"/>
      <c r="G10" s="138"/>
      <c r="H10" s="69"/>
      <c r="I10" s="139"/>
      <c r="J10" s="138"/>
      <c r="K10" s="140"/>
    </row>
    <row r="11" spans="1:13" x14ac:dyDescent="0.6">
      <c r="B11" s="61" t="s">
        <v>84</v>
      </c>
      <c r="C11" s="69"/>
      <c r="D11" s="69"/>
      <c r="E11" s="140">
        <v>94665</v>
      </c>
      <c r="F11" s="140"/>
      <c r="G11" s="140">
        <v>154289</v>
      </c>
      <c r="H11" s="141"/>
      <c r="I11" s="140">
        <v>82502</v>
      </c>
      <c r="J11" s="140"/>
      <c r="K11" s="140">
        <v>124746</v>
      </c>
      <c r="L11" s="142"/>
      <c r="M11" s="143"/>
    </row>
    <row r="12" spans="1:13" x14ac:dyDescent="0.6">
      <c r="B12" s="61" t="s">
        <v>317</v>
      </c>
      <c r="C12" s="69"/>
      <c r="D12" s="69"/>
      <c r="E12" s="73">
        <v>19675</v>
      </c>
      <c r="F12" s="73"/>
      <c r="G12" s="73">
        <v>0</v>
      </c>
      <c r="H12" s="73"/>
      <c r="I12" s="73">
        <v>0</v>
      </c>
      <c r="J12" s="73"/>
      <c r="K12" s="73">
        <v>0</v>
      </c>
      <c r="L12" s="142"/>
      <c r="M12" s="143"/>
    </row>
    <row r="13" spans="1:13" x14ac:dyDescent="0.6">
      <c r="B13" s="61" t="s">
        <v>318</v>
      </c>
      <c r="C13" s="69"/>
      <c r="D13" s="69"/>
      <c r="E13" s="73">
        <v>123905</v>
      </c>
      <c r="F13" s="73"/>
      <c r="G13" s="73">
        <v>0</v>
      </c>
      <c r="H13" s="73"/>
      <c r="I13" s="73">
        <v>0</v>
      </c>
      <c r="J13" s="73"/>
      <c r="K13" s="73">
        <v>0</v>
      </c>
      <c r="L13" s="142"/>
      <c r="M13" s="143"/>
    </row>
    <row r="14" spans="1:13" x14ac:dyDescent="0.6">
      <c r="B14" s="61" t="s">
        <v>361</v>
      </c>
      <c r="C14" s="69"/>
      <c r="D14" s="69"/>
      <c r="E14" s="73">
        <v>16700</v>
      </c>
      <c r="F14" s="73"/>
      <c r="G14" s="73">
        <v>16785</v>
      </c>
      <c r="H14" s="73"/>
      <c r="I14" s="73">
        <v>0</v>
      </c>
      <c r="J14" s="73"/>
      <c r="K14" s="73">
        <v>0</v>
      </c>
      <c r="L14" s="142"/>
      <c r="M14" s="143"/>
    </row>
    <row r="15" spans="1:13" ht="20.5" x14ac:dyDescent="0.65">
      <c r="A15" s="68" t="s">
        <v>86</v>
      </c>
      <c r="C15" s="69"/>
      <c r="D15" s="69"/>
      <c r="E15" s="140"/>
      <c r="F15" s="140"/>
      <c r="G15" s="140"/>
      <c r="H15" s="141"/>
      <c r="I15" s="140"/>
      <c r="J15" s="140"/>
      <c r="K15" s="140"/>
      <c r="L15" s="142"/>
      <c r="M15" s="143"/>
    </row>
    <row r="16" spans="1:13" x14ac:dyDescent="0.6">
      <c r="B16" s="61" t="s">
        <v>85</v>
      </c>
      <c r="C16" s="69"/>
      <c r="D16" s="69"/>
      <c r="E16" s="140">
        <v>40259</v>
      </c>
      <c r="F16" s="140"/>
      <c r="G16" s="140">
        <v>2066</v>
      </c>
      <c r="H16" s="141"/>
      <c r="I16" s="140">
        <v>40424</v>
      </c>
      <c r="J16" s="140"/>
      <c r="K16" s="140">
        <v>16513</v>
      </c>
      <c r="L16" s="142"/>
      <c r="M16" s="143"/>
    </row>
    <row r="17" spans="1:14" x14ac:dyDescent="0.6">
      <c r="B17" s="61" t="s">
        <v>164</v>
      </c>
      <c r="C17" s="69"/>
      <c r="D17" s="69"/>
      <c r="E17" s="140">
        <v>1912</v>
      </c>
      <c r="F17" s="140"/>
      <c r="G17" s="73">
        <v>10020</v>
      </c>
      <c r="H17" s="141"/>
      <c r="I17" s="140">
        <v>1869</v>
      </c>
      <c r="J17" s="140"/>
      <c r="K17" s="140">
        <v>7891</v>
      </c>
      <c r="L17" s="142"/>
      <c r="M17" s="143"/>
    </row>
    <row r="18" spans="1:14" x14ac:dyDescent="0.6">
      <c r="B18" s="61" t="s">
        <v>210</v>
      </c>
      <c r="C18" s="69"/>
      <c r="D18" s="69"/>
      <c r="E18" s="140">
        <v>111320</v>
      </c>
      <c r="F18" s="140"/>
      <c r="G18" s="73">
        <v>0</v>
      </c>
      <c r="H18" s="141"/>
      <c r="I18" s="140">
        <v>110715</v>
      </c>
      <c r="J18" s="140"/>
      <c r="K18" s="73">
        <v>0</v>
      </c>
      <c r="L18" s="142"/>
      <c r="M18" s="143"/>
    </row>
    <row r="19" spans="1:14" hidden="1" x14ac:dyDescent="0.6">
      <c r="B19" s="61" t="s">
        <v>163</v>
      </c>
      <c r="C19" s="69"/>
      <c r="D19" s="69"/>
      <c r="E19" s="140"/>
      <c r="F19" s="140"/>
      <c r="G19" s="73"/>
      <c r="H19" s="141"/>
      <c r="I19" s="140"/>
      <c r="J19" s="140"/>
      <c r="K19" s="140"/>
      <c r="L19" s="142"/>
      <c r="M19" s="143"/>
    </row>
    <row r="20" spans="1:14" x14ac:dyDescent="0.6">
      <c r="B20" s="61" t="s">
        <v>172</v>
      </c>
      <c r="C20" s="69"/>
      <c r="D20" s="69"/>
      <c r="E20" s="140">
        <v>8135</v>
      </c>
      <c r="F20" s="140"/>
      <c r="G20" s="73">
        <v>26107</v>
      </c>
      <c r="H20" s="141"/>
      <c r="I20" s="140">
        <v>19</v>
      </c>
      <c r="J20" s="140"/>
      <c r="K20" s="140">
        <v>14958</v>
      </c>
      <c r="L20" s="142"/>
      <c r="M20" s="143"/>
    </row>
    <row r="21" spans="1:14" x14ac:dyDescent="0.6">
      <c r="B21" s="61" t="s">
        <v>86</v>
      </c>
      <c r="C21" s="69"/>
      <c r="D21" s="69"/>
      <c r="E21" s="140">
        <v>2920</v>
      </c>
      <c r="F21" s="140"/>
      <c r="G21" s="140">
        <v>5316</v>
      </c>
      <c r="H21" s="141"/>
      <c r="I21" s="140">
        <v>6985</v>
      </c>
      <c r="J21" s="144"/>
      <c r="K21" s="145">
        <v>3564</v>
      </c>
      <c r="L21" s="146"/>
      <c r="M21" s="143"/>
    </row>
    <row r="22" spans="1:14" ht="20.5" x14ac:dyDescent="0.65">
      <c r="A22" s="68" t="s">
        <v>87</v>
      </c>
      <c r="C22" s="69"/>
      <c r="D22" s="69"/>
      <c r="E22" s="147">
        <f>SUM(E11:E21)</f>
        <v>419491</v>
      </c>
      <c r="F22" s="140"/>
      <c r="G22" s="147">
        <f>SUM(G11:G21)</f>
        <v>214583</v>
      </c>
      <c r="H22" s="141"/>
      <c r="I22" s="147">
        <f>SUM(I11:I21)</f>
        <v>242514</v>
      </c>
      <c r="J22" s="140"/>
      <c r="K22" s="147">
        <f>SUM(K11:K21)</f>
        <v>167672</v>
      </c>
    </row>
    <row r="23" spans="1:14" ht="13" hidden="1" customHeight="1" x14ac:dyDescent="0.6">
      <c r="C23" s="69"/>
      <c r="D23" s="69"/>
      <c r="E23" s="73"/>
      <c r="F23" s="73"/>
      <c r="G23" s="73"/>
      <c r="H23" s="69"/>
      <c r="I23" s="73"/>
      <c r="J23" s="73"/>
      <c r="K23" s="73"/>
    </row>
    <row r="24" spans="1:14" ht="20.5" x14ac:dyDescent="0.65">
      <c r="A24" s="68" t="s">
        <v>88</v>
      </c>
      <c r="C24" s="69"/>
      <c r="D24" s="69"/>
      <c r="E24" s="73"/>
      <c r="F24" s="73"/>
      <c r="G24" s="73"/>
      <c r="H24" s="69"/>
      <c r="I24" s="73"/>
      <c r="J24" s="73"/>
      <c r="K24" s="73"/>
    </row>
    <row r="25" spans="1:14" x14ac:dyDescent="0.6">
      <c r="B25" s="61" t="s">
        <v>89</v>
      </c>
      <c r="C25" s="69"/>
      <c r="D25" s="69"/>
      <c r="E25" s="148">
        <v>94619</v>
      </c>
      <c r="F25" s="148"/>
      <c r="G25" s="148">
        <v>127911</v>
      </c>
      <c r="H25" s="69"/>
      <c r="I25" s="149">
        <v>89453</v>
      </c>
      <c r="J25" s="148"/>
      <c r="K25" s="148">
        <v>113355</v>
      </c>
    </row>
    <row r="26" spans="1:14" x14ac:dyDescent="0.6">
      <c r="B26" s="61" t="s">
        <v>319</v>
      </c>
      <c r="C26" s="69"/>
      <c r="D26" s="69"/>
      <c r="E26" s="148">
        <v>15923</v>
      </c>
      <c r="F26" s="148"/>
      <c r="G26" s="73">
        <v>0</v>
      </c>
      <c r="H26" s="73"/>
      <c r="I26" s="73">
        <v>0</v>
      </c>
      <c r="J26" s="73"/>
      <c r="K26" s="73">
        <v>0</v>
      </c>
      <c r="N26" s="235"/>
    </row>
    <row r="27" spans="1:14" x14ac:dyDescent="0.6">
      <c r="B27" s="61" t="s">
        <v>320</v>
      </c>
      <c r="C27" s="69"/>
      <c r="D27" s="69"/>
      <c r="E27" s="148">
        <v>45629</v>
      </c>
      <c r="F27" s="148"/>
      <c r="G27" s="73">
        <v>0</v>
      </c>
      <c r="H27" s="73"/>
      <c r="I27" s="73">
        <v>0</v>
      </c>
      <c r="J27" s="73"/>
      <c r="K27" s="73">
        <v>0</v>
      </c>
      <c r="N27" s="235"/>
    </row>
    <row r="28" spans="1:14" x14ac:dyDescent="0.6">
      <c r="B28" s="61" t="s">
        <v>362</v>
      </c>
      <c r="C28" s="69"/>
      <c r="D28" s="69"/>
      <c r="E28" s="148">
        <v>16000</v>
      </c>
      <c r="F28" s="148"/>
      <c r="G28" s="73">
        <v>10671</v>
      </c>
      <c r="H28" s="73"/>
      <c r="I28" s="73">
        <v>0</v>
      </c>
      <c r="J28" s="73"/>
      <c r="K28" s="73">
        <v>0</v>
      </c>
    </row>
    <row r="29" spans="1:14" x14ac:dyDescent="0.6">
      <c r="B29" s="61" t="s">
        <v>211</v>
      </c>
      <c r="C29" s="69"/>
      <c r="D29" s="69"/>
      <c r="E29" s="148">
        <v>782</v>
      </c>
      <c r="F29" s="148"/>
      <c r="G29" s="73">
        <v>541</v>
      </c>
      <c r="H29" s="73"/>
      <c r="I29" s="73">
        <v>0</v>
      </c>
      <c r="J29" s="73"/>
      <c r="K29" s="73">
        <v>0</v>
      </c>
    </row>
    <row r="30" spans="1:14" x14ac:dyDescent="0.6">
      <c r="B30" s="61" t="s">
        <v>212</v>
      </c>
      <c r="C30" s="69"/>
      <c r="D30" s="69"/>
      <c r="E30" s="148">
        <v>100580</v>
      </c>
      <c r="F30" s="148"/>
      <c r="G30" s="73">
        <v>63672</v>
      </c>
      <c r="H30" s="73"/>
      <c r="I30" s="73">
        <v>73213</v>
      </c>
      <c r="J30" s="73"/>
      <c r="K30" s="73">
        <v>50227</v>
      </c>
    </row>
    <row r="31" spans="1:14" x14ac:dyDescent="0.6">
      <c r="B31" s="61" t="s">
        <v>92</v>
      </c>
      <c r="C31" s="69"/>
      <c r="D31" s="69"/>
      <c r="E31" s="148">
        <v>0</v>
      </c>
      <c r="F31" s="148"/>
      <c r="G31" s="73">
        <v>673</v>
      </c>
      <c r="H31" s="73"/>
      <c r="I31" s="73">
        <v>0</v>
      </c>
      <c r="J31" s="73"/>
      <c r="K31" s="73">
        <v>673</v>
      </c>
    </row>
    <row r="32" spans="1:14" x14ac:dyDescent="0.6">
      <c r="B32" s="150" t="s">
        <v>93</v>
      </c>
      <c r="C32" s="69"/>
      <c r="D32" s="69"/>
      <c r="E32" s="151">
        <v>44324</v>
      </c>
      <c r="F32" s="148"/>
      <c r="G32" s="73">
        <v>4904</v>
      </c>
      <c r="H32" s="69"/>
      <c r="I32" s="152">
        <v>18428</v>
      </c>
      <c r="J32" s="148"/>
      <c r="K32" s="148">
        <v>2938</v>
      </c>
    </row>
    <row r="33" spans="1:14" ht="20.5" x14ac:dyDescent="0.65">
      <c r="A33" s="68" t="s">
        <v>94</v>
      </c>
      <c r="C33" s="69"/>
      <c r="D33" s="69"/>
      <c r="E33" s="78">
        <f>SUM(E25:E32)</f>
        <v>317857</v>
      </c>
      <c r="F33" s="73"/>
      <c r="G33" s="78">
        <f>SUM(G25:G32)</f>
        <v>208372</v>
      </c>
      <c r="H33" s="73">
        <v>0</v>
      </c>
      <c r="I33" s="78">
        <f>SUM(I25:I32)</f>
        <v>181094</v>
      </c>
      <c r="J33" s="73"/>
      <c r="K33" s="78">
        <f>SUM(K25:K32)</f>
        <v>167193</v>
      </c>
    </row>
    <row r="34" spans="1:14" ht="13.5" customHeight="1" x14ac:dyDescent="0.65">
      <c r="B34" s="68"/>
      <c r="C34" s="69"/>
      <c r="D34" s="69"/>
      <c r="E34" s="153"/>
      <c r="F34" s="153"/>
      <c r="G34" s="153"/>
      <c r="H34" s="154"/>
      <c r="I34" s="153"/>
      <c r="J34" s="73"/>
      <c r="K34" s="73"/>
    </row>
    <row r="35" spans="1:14" ht="20.5" x14ac:dyDescent="0.65">
      <c r="A35" s="68" t="s">
        <v>95</v>
      </c>
      <c r="C35" s="69"/>
      <c r="D35" s="69"/>
      <c r="E35" s="91">
        <v>49188</v>
      </c>
      <c r="F35" s="148"/>
      <c r="G35" s="148">
        <v>27381</v>
      </c>
      <c r="H35" s="69"/>
      <c r="I35" s="91">
        <v>0</v>
      </c>
      <c r="J35" s="73"/>
      <c r="K35" s="91">
        <v>0</v>
      </c>
    </row>
    <row r="36" spans="1:14" x14ac:dyDescent="0.6">
      <c r="B36" s="61" t="s">
        <v>96</v>
      </c>
      <c r="C36" s="69"/>
      <c r="D36" s="69"/>
      <c r="E36" s="183">
        <f>E22-E33+E35</f>
        <v>150822</v>
      </c>
      <c r="F36" s="73"/>
      <c r="G36" s="123">
        <f>G22-G33+G35</f>
        <v>33592</v>
      </c>
      <c r="H36" s="148"/>
      <c r="I36" s="123">
        <f>I22-I33+I35</f>
        <v>61420</v>
      </c>
      <c r="J36" s="148"/>
      <c r="K36" s="123">
        <f>K22-K33</f>
        <v>479</v>
      </c>
    </row>
    <row r="37" spans="1:14" x14ac:dyDescent="0.6">
      <c r="B37" s="61" t="s">
        <v>97</v>
      </c>
      <c r="C37" s="69"/>
      <c r="D37" s="69"/>
      <c r="E37" s="91">
        <v>-7543</v>
      </c>
      <c r="F37" s="153"/>
      <c r="G37" s="155">
        <v>-1399</v>
      </c>
      <c r="H37" s="69"/>
      <c r="I37" s="91">
        <v>0</v>
      </c>
      <c r="J37" s="73"/>
      <c r="K37" s="91">
        <v>0</v>
      </c>
    </row>
    <row r="38" spans="1:14" ht="21" thickBot="1" x14ac:dyDescent="0.7">
      <c r="A38" s="68" t="s">
        <v>189</v>
      </c>
      <c r="C38" s="69"/>
      <c r="D38" s="69"/>
      <c r="E38" s="129">
        <f>SUM(E36:E37)</f>
        <v>143279</v>
      </c>
      <c r="F38" s="156"/>
      <c r="G38" s="129">
        <f>SUM(G36:G37)</f>
        <v>32193</v>
      </c>
      <c r="H38" s="157"/>
      <c r="I38" s="129">
        <f>SUM(I36:I37)</f>
        <v>61420</v>
      </c>
      <c r="J38" s="80"/>
      <c r="K38" s="129">
        <f>SUM(K36:K37)</f>
        <v>479</v>
      </c>
    </row>
    <row r="39" spans="1:14" ht="12.5" customHeight="1" thickTop="1" x14ac:dyDescent="0.65">
      <c r="A39" s="68"/>
      <c r="C39" s="69"/>
      <c r="D39" s="69"/>
      <c r="E39" s="73"/>
      <c r="F39" s="156"/>
      <c r="G39" s="73"/>
      <c r="H39" s="157"/>
      <c r="I39" s="73"/>
      <c r="J39" s="80"/>
      <c r="K39" s="73"/>
    </row>
    <row r="40" spans="1:14" ht="20.5" x14ac:dyDescent="0.65">
      <c r="A40" s="68" t="s">
        <v>98</v>
      </c>
      <c r="C40" s="69"/>
      <c r="D40" s="69"/>
      <c r="H40" s="69"/>
      <c r="I40" s="58"/>
      <c r="J40" s="69"/>
    </row>
    <row r="41" spans="1:14" x14ac:dyDescent="0.6">
      <c r="B41" s="61" t="s">
        <v>99</v>
      </c>
      <c r="C41" s="69"/>
      <c r="D41" s="69"/>
      <c r="E41" s="73">
        <f>E38-E42</f>
        <v>132389</v>
      </c>
      <c r="F41" s="159"/>
      <c r="G41" s="160">
        <v>34662</v>
      </c>
      <c r="H41" s="161"/>
      <c r="I41" s="73">
        <f>I38</f>
        <v>61420</v>
      </c>
      <c r="J41" s="154"/>
      <c r="K41" s="160">
        <f>K38</f>
        <v>479</v>
      </c>
    </row>
    <row r="42" spans="1:14" x14ac:dyDescent="0.6">
      <c r="B42" s="61" t="s">
        <v>100</v>
      </c>
      <c r="C42" s="69"/>
      <c r="D42" s="69"/>
      <c r="E42" s="73">
        <v>10890</v>
      </c>
      <c r="F42" s="73"/>
      <c r="G42" s="73">
        <v>-2469</v>
      </c>
      <c r="H42" s="154"/>
      <c r="I42" s="73">
        <v>0</v>
      </c>
      <c r="J42" s="73"/>
      <c r="K42" s="73">
        <v>0</v>
      </c>
    </row>
    <row r="43" spans="1:14" ht="20.5" thickBot="1" x14ac:dyDescent="0.65">
      <c r="C43" s="69"/>
      <c r="D43" s="69"/>
      <c r="E43" s="129">
        <f>SUM(E41:E42)</f>
        <v>143279</v>
      </c>
      <c r="F43" s="73"/>
      <c r="G43" s="129">
        <f>G38</f>
        <v>32193</v>
      </c>
      <c r="H43" s="161"/>
      <c r="I43" s="129">
        <f>SUM(I41:I42)</f>
        <v>61420</v>
      </c>
      <c r="J43" s="154"/>
      <c r="K43" s="129">
        <f>SUM(K41:K42)</f>
        <v>479</v>
      </c>
    </row>
    <row r="44" spans="1:14" ht="20.5" hidden="1" thickTop="1" x14ac:dyDescent="0.6">
      <c r="C44" s="69"/>
      <c r="D44" s="69"/>
      <c r="E44" s="73"/>
      <c r="F44" s="73"/>
      <c r="G44" s="73"/>
      <c r="H44" s="161"/>
      <c r="I44" s="73"/>
      <c r="J44" s="154"/>
      <c r="K44" s="73"/>
    </row>
    <row r="45" spans="1:14" ht="20.5" thickTop="1" x14ac:dyDescent="0.6">
      <c r="B45" s="84" t="s">
        <v>186</v>
      </c>
      <c r="C45" s="69"/>
      <c r="D45" s="69"/>
      <c r="E45" s="162"/>
      <c r="F45" s="162"/>
      <c r="G45" s="162"/>
      <c r="H45" s="69"/>
      <c r="I45" s="162"/>
      <c r="J45" s="163"/>
      <c r="K45" s="162"/>
    </row>
    <row r="46" spans="1:14" ht="13" hidden="1" customHeight="1" x14ac:dyDescent="0.6">
      <c r="C46" s="69"/>
      <c r="D46" s="69"/>
      <c r="E46" s="162"/>
      <c r="F46" s="162"/>
      <c r="G46" s="162"/>
      <c r="H46" s="69"/>
      <c r="I46" s="162"/>
      <c r="J46" s="163"/>
      <c r="K46" s="162"/>
    </row>
    <row r="47" spans="1:14" ht="13" customHeight="1" x14ac:dyDescent="0.6">
      <c r="C47" s="69"/>
      <c r="D47" s="69"/>
      <c r="E47" s="162"/>
      <c r="F47" s="162"/>
      <c r="G47" s="162"/>
      <c r="H47" s="69"/>
      <c r="I47" s="162"/>
      <c r="J47" s="163"/>
      <c r="K47" s="162"/>
    </row>
    <row r="48" spans="1:14" s="55" customFormat="1" x14ac:dyDescent="0.6">
      <c r="B48" s="69" t="s">
        <v>157</v>
      </c>
      <c r="D48" s="69"/>
      <c r="E48" s="69"/>
      <c r="G48" s="69"/>
      <c r="H48" s="69" t="s">
        <v>158</v>
      </c>
      <c r="I48" s="69"/>
      <c r="J48" s="69"/>
      <c r="K48" s="69"/>
      <c r="L48" s="69"/>
      <c r="M48" s="69"/>
      <c r="N48" s="69"/>
    </row>
    <row r="49" spans="2:14" s="55" customFormat="1" x14ac:dyDescent="0.6">
      <c r="B49" s="69" t="s">
        <v>156</v>
      </c>
      <c r="D49" s="69"/>
      <c r="E49" s="69"/>
      <c r="G49" s="69"/>
      <c r="H49" s="69" t="s">
        <v>159</v>
      </c>
      <c r="I49" s="69"/>
      <c r="J49" s="69"/>
      <c r="K49" s="69"/>
      <c r="L49" s="69"/>
      <c r="M49" s="69"/>
      <c r="N49" s="69"/>
    </row>
    <row r="50" spans="2:14" s="55" customFormat="1" ht="11.5" customHeight="1" x14ac:dyDescent="0.6">
      <c r="B50" s="69"/>
      <c r="D50" s="69"/>
      <c r="E50" s="69"/>
      <c r="G50" s="69"/>
      <c r="H50" s="69"/>
      <c r="I50" s="69"/>
      <c r="J50" s="69"/>
      <c r="K50" s="69"/>
      <c r="L50" s="69"/>
      <c r="M50" s="69"/>
      <c r="N50" s="69"/>
    </row>
    <row r="51" spans="2:14" x14ac:dyDescent="0.6">
      <c r="B51" s="252" t="s">
        <v>292</v>
      </c>
      <c r="C51" s="250"/>
      <c r="D51" s="250"/>
      <c r="E51" s="250"/>
      <c r="F51" s="250"/>
      <c r="G51" s="250"/>
      <c r="H51" s="250"/>
      <c r="I51" s="250"/>
      <c r="J51" s="250"/>
      <c r="K51" s="250"/>
    </row>
  </sheetData>
  <mergeCells count="9">
    <mergeCell ref="B51:K51"/>
    <mergeCell ref="I1:K1"/>
    <mergeCell ref="B2:K2"/>
    <mergeCell ref="B3:K3"/>
    <mergeCell ref="B4:K4"/>
    <mergeCell ref="E6:K6"/>
    <mergeCell ref="E7:G7"/>
    <mergeCell ref="I7:K7"/>
    <mergeCell ref="E8:K8"/>
  </mergeCells>
  <pageMargins left="0.55118110236220474" right="0.31496062992125984" top="0.39" bottom="0.17" header="0.31496062992125984" footer="0.18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1E88B-EB32-4138-902A-C31B7D70D3CD}">
  <sheetPr>
    <tabColor rgb="FF92D050"/>
    <pageSetUpPr fitToPage="1"/>
  </sheetPr>
  <dimension ref="A1:M44"/>
  <sheetViews>
    <sheetView view="pageBreakPreview" zoomScale="80" zoomScaleNormal="130" zoomScaleSheetLayoutView="80" workbookViewId="0">
      <selection activeCell="O44" sqref="O44"/>
    </sheetView>
  </sheetViews>
  <sheetFormatPr defaultColWidth="8.6640625" defaultRowHeight="20" x14ac:dyDescent="0.6"/>
  <cols>
    <col min="1" max="1" width="46" style="61" customWidth="1"/>
    <col min="2" max="2" width="7.58203125" style="58" customWidth="1"/>
    <col min="3" max="3" width="3.1640625" style="58" customWidth="1"/>
    <col min="4" max="4" width="12.58203125" style="58" customWidth="1"/>
    <col min="5" max="5" width="1" style="58" customWidth="1"/>
    <col min="6" max="6" width="12.58203125" style="58" customWidth="1"/>
    <col min="7" max="7" width="1" style="58" customWidth="1"/>
    <col min="8" max="8" width="12.58203125" style="102" customWidth="1"/>
    <col min="9" max="9" width="1" style="58" customWidth="1"/>
    <col min="10" max="10" width="12.58203125" style="58" customWidth="1"/>
    <col min="11" max="16384" width="8.6640625" style="135"/>
  </cols>
  <sheetData>
    <row r="1" spans="1:10" x14ac:dyDescent="0.6">
      <c r="H1" s="263" t="s">
        <v>185</v>
      </c>
      <c r="I1" s="263"/>
      <c r="J1" s="263"/>
    </row>
    <row r="2" spans="1:10" ht="20.5" x14ac:dyDescent="0.65">
      <c r="A2" s="247" t="s">
        <v>0</v>
      </c>
      <c r="B2" s="247"/>
      <c r="C2" s="247"/>
      <c r="D2" s="247"/>
      <c r="E2" s="247"/>
      <c r="F2" s="247"/>
      <c r="G2" s="247"/>
      <c r="H2" s="247"/>
      <c r="I2" s="247"/>
      <c r="J2" s="247"/>
    </row>
    <row r="3" spans="1:10" ht="20.5" x14ac:dyDescent="0.3">
      <c r="A3" s="262" t="s">
        <v>82</v>
      </c>
      <c r="B3" s="262"/>
      <c r="C3" s="262"/>
      <c r="D3" s="262"/>
      <c r="E3" s="262"/>
      <c r="F3" s="262"/>
      <c r="G3" s="262"/>
      <c r="H3" s="262"/>
      <c r="I3" s="262"/>
      <c r="J3" s="262"/>
    </row>
    <row r="4" spans="1:10" ht="20.5" x14ac:dyDescent="0.65">
      <c r="A4" s="253" t="s">
        <v>303</v>
      </c>
      <c r="B4" s="253"/>
      <c r="C4" s="253"/>
      <c r="D4" s="253"/>
      <c r="E4" s="253"/>
      <c r="F4" s="253"/>
      <c r="G4" s="253"/>
      <c r="H4" s="253"/>
      <c r="I4" s="253"/>
      <c r="J4" s="253"/>
    </row>
    <row r="5" spans="1:10" ht="20.5" x14ac:dyDescent="0.65">
      <c r="A5" s="105"/>
      <c r="B5" s="105"/>
      <c r="C5" s="105"/>
      <c r="D5" s="105"/>
      <c r="E5" s="105"/>
      <c r="F5" s="105"/>
      <c r="G5" s="105"/>
      <c r="H5" s="105"/>
      <c r="I5" s="105"/>
      <c r="J5" s="105"/>
    </row>
    <row r="6" spans="1:10" ht="20.5" x14ac:dyDescent="0.65">
      <c r="A6" s="105"/>
      <c r="B6" s="105"/>
      <c r="C6" s="105"/>
      <c r="D6" s="243" t="s">
        <v>2</v>
      </c>
      <c r="E6" s="243"/>
      <c r="F6" s="243"/>
      <c r="G6" s="243"/>
      <c r="H6" s="243"/>
      <c r="I6" s="243"/>
      <c r="J6" s="243"/>
    </row>
    <row r="7" spans="1:10" ht="20.5" x14ac:dyDescent="0.65">
      <c r="A7" s="105"/>
      <c r="B7" s="105"/>
      <c r="C7" s="105"/>
      <c r="D7" s="245" t="s">
        <v>3</v>
      </c>
      <c r="E7" s="245"/>
      <c r="F7" s="245"/>
      <c r="H7" s="243" t="s">
        <v>4</v>
      </c>
      <c r="I7" s="243"/>
      <c r="J7" s="243"/>
    </row>
    <row r="8" spans="1:10" ht="20.5" x14ac:dyDescent="0.65">
      <c r="A8" s="105"/>
      <c r="B8" s="105"/>
      <c r="C8" s="105"/>
      <c r="D8" s="243" t="s">
        <v>308</v>
      </c>
      <c r="E8" s="243"/>
      <c r="F8" s="243"/>
      <c r="G8" s="243"/>
      <c r="H8" s="243"/>
      <c r="I8" s="243"/>
      <c r="J8" s="243"/>
    </row>
    <row r="9" spans="1:10" ht="20.5" x14ac:dyDescent="0.65">
      <c r="A9" s="105"/>
      <c r="B9" s="105"/>
      <c r="C9" s="105"/>
      <c r="D9" s="136" t="s">
        <v>302</v>
      </c>
      <c r="E9" s="137"/>
      <c r="F9" s="136" t="s">
        <v>307</v>
      </c>
      <c r="G9" s="60"/>
      <c r="H9" s="136" t="s">
        <v>302</v>
      </c>
      <c r="I9" s="137"/>
      <c r="J9" s="136" t="s">
        <v>307</v>
      </c>
    </row>
    <row r="10" spans="1:10" ht="20.5" x14ac:dyDescent="0.65">
      <c r="A10" s="105"/>
      <c r="B10" s="105"/>
      <c r="C10" s="105"/>
      <c r="D10" s="137"/>
      <c r="E10" s="137"/>
      <c r="F10" s="137"/>
      <c r="G10" s="60"/>
      <c r="H10" s="164"/>
      <c r="I10" s="60"/>
      <c r="J10" s="137"/>
    </row>
    <row r="11" spans="1:10" ht="20.5" thickBot="1" x14ac:dyDescent="0.65">
      <c r="A11" s="165" t="s">
        <v>189</v>
      </c>
      <c r="B11" s="69"/>
      <c r="C11" s="69"/>
      <c r="D11" s="83">
        <f>'PL 9 M'!E38</f>
        <v>143279</v>
      </c>
      <c r="E11" s="73"/>
      <c r="F11" s="83">
        <f>'PL 9 M'!G38</f>
        <v>32193</v>
      </c>
      <c r="G11" s="69"/>
      <c r="H11" s="83">
        <f>'PL 9 M'!I38</f>
        <v>61420</v>
      </c>
      <c r="I11" s="73"/>
      <c r="J11" s="83">
        <f>'PL 9 M'!K38</f>
        <v>479</v>
      </c>
    </row>
    <row r="12" spans="1:10" ht="20.5" thickTop="1" x14ac:dyDescent="0.6">
      <c r="A12" s="165"/>
      <c r="B12" s="69"/>
      <c r="C12" s="69"/>
      <c r="D12" s="73"/>
      <c r="E12" s="148"/>
      <c r="F12" s="148"/>
      <c r="G12" s="69"/>
      <c r="H12" s="73"/>
      <c r="I12" s="166"/>
      <c r="J12" s="166"/>
    </row>
    <row r="13" spans="1:10" ht="21" customHeight="1" x14ac:dyDescent="0.65">
      <c r="A13" s="68" t="s">
        <v>101</v>
      </c>
      <c r="B13" s="69"/>
      <c r="C13" s="69"/>
      <c r="G13" s="69"/>
      <c r="H13" s="58"/>
    </row>
    <row r="14" spans="1:10" ht="21" customHeight="1" x14ac:dyDescent="0.6">
      <c r="A14" s="165" t="s">
        <v>102</v>
      </c>
      <c r="B14" s="69"/>
      <c r="C14" s="69"/>
      <c r="D14" s="73">
        <v>0</v>
      </c>
      <c r="E14" s="148"/>
      <c r="F14" s="73">
        <v>0</v>
      </c>
      <c r="G14" s="69"/>
      <c r="H14" s="73">
        <v>0</v>
      </c>
      <c r="I14" s="166"/>
      <c r="J14" s="166">
        <v>0</v>
      </c>
    </row>
    <row r="15" spans="1:10" ht="21" customHeight="1" x14ac:dyDescent="0.6">
      <c r="A15" s="165" t="s">
        <v>103</v>
      </c>
      <c r="B15" s="69"/>
      <c r="C15" s="69"/>
      <c r="D15" s="91">
        <v>0</v>
      </c>
      <c r="E15" s="73"/>
      <c r="F15" s="91">
        <v>0</v>
      </c>
      <c r="G15" s="69"/>
      <c r="H15" s="91">
        <v>0</v>
      </c>
      <c r="I15" s="73"/>
      <c r="J15" s="91">
        <v>0</v>
      </c>
    </row>
    <row r="16" spans="1:10" ht="21" customHeight="1" x14ac:dyDescent="0.6">
      <c r="A16" s="150" t="s">
        <v>104</v>
      </c>
      <c r="B16" s="69"/>
      <c r="C16" s="69"/>
      <c r="D16" s="78">
        <f>SUM(D14:D15)</f>
        <v>0</v>
      </c>
      <c r="E16" s="73"/>
      <c r="F16" s="78">
        <f>SUM(F14:F15)</f>
        <v>0</v>
      </c>
      <c r="G16" s="167"/>
      <c r="H16" s="78">
        <f>SUM(H14:H15)</f>
        <v>0</v>
      </c>
      <c r="I16" s="167"/>
      <c r="J16" s="78">
        <f>SUM(J14:J15)</f>
        <v>0</v>
      </c>
    </row>
    <row r="17" spans="1:10" ht="21" thickBot="1" x14ac:dyDescent="0.7">
      <c r="A17" s="68" t="s">
        <v>105</v>
      </c>
      <c r="B17" s="69"/>
      <c r="C17" s="69"/>
      <c r="D17" s="129">
        <f>+D11+D16</f>
        <v>143279</v>
      </c>
      <c r="E17" s="168"/>
      <c r="F17" s="129">
        <f>F11+F16</f>
        <v>32193</v>
      </c>
      <c r="G17" s="69"/>
      <c r="H17" s="129">
        <f>+H11+H16</f>
        <v>61420</v>
      </c>
      <c r="I17" s="163"/>
      <c r="J17" s="129">
        <f>J11+J16</f>
        <v>479</v>
      </c>
    </row>
    <row r="18" spans="1:10" ht="21" thickTop="1" x14ac:dyDescent="0.65">
      <c r="A18" s="68"/>
      <c r="B18" s="69"/>
      <c r="C18" s="69"/>
      <c r="D18" s="73"/>
      <c r="E18" s="168"/>
      <c r="F18" s="73"/>
      <c r="G18" s="69"/>
      <c r="H18" s="73"/>
      <c r="I18" s="163"/>
      <c r="J18" s="73"/>
    </row>
    <row r="19" spans="1:10" ht="20.5" x14ac:dyDescent="0.65">
      <c r="A19" s="68" t="s">
        <v>106</v>
      </c>
      <c r="B19" s="69"/>
      <c r="C19" s="69"/>
      <c r="D19" s="132"/>
      <c r="E19" s="132"/>
      <c r="F19" s="132"/>
      <c r="G19" s="167"/>
      <c r="H19" s="169"/>
      <c r="I19" s="69"/>
    </row>
    <row r="20" spans="1:10" x14ac:dyDescent="0.6">
      <c r="A20" s="61" t="s">
        <v>99</v>
      </c>
      <c r="B20" s="69"/>
      <c r="C20" s="69"/>
      <c r="D20" s="73">
        <f>'PL 9 M'!E41</f>
        <v>132389</v>
      </c>
      <c r="E20" s="73"/>
      <c r="F20" s="160">
        <f>'PL 9 M'!G41</f>
        <v>34662</v>
      </c>
      <c r="G20" s="161"/>
      <c r="H20" s="73">
        <f>'PL 9 M'!I41</f>
        <v>61420</v>
      </c>
      <c r="I20" s="154"/>
      <c r="J20" s="160">
        <f>'PL 9 M'!K41</f>
        <v>479</v>
      </c>
    </row>
    <row r="21" spans="1:10" x14ac:dyDescent="0.6">
      <c r="A21" s="61" t="s">
        <v>100</v>
      </c>
      <c r="B21" s="69"/>
      <c r="C21" s="69"/>
      <c r="D21" s="73">
        <f>'PL 9 M'!E42</f>
        <v>10890</v>
      </c>
      <c r="E21" s="73"/>
      <c r="F21" s="73">
        <f>'PL 9 M'!G42</f>
        <v>-2469</v>
      </c>
      <c r="G21" s="170"/>
      <c r="H21" s="73">
        <v>0</v>
      </c>
      <c r="I21" s="73"/>
      <c r="J21" s="91">
        <v>0</v>
      </c>
    </row>
    <row r="22" spans="1:10" ht="20.5" thickBot="1" x14ac:dyDescent="0.65">
      <c r="B22" s="69"/>
      <c r="C22" s="69"/>
      <c r="D22" s="129">
        <f>'PL 9 M'!E43</f>
        <v>143279</v>
      </c>
      <c r="E22" s="73"/>
      <c r="F22" s="129">
        <f>F17</f>
        <v>32193</v>
      </c>
      <c r="G22" s="69"/>
      <c r="H22" s="129">
        <f>+H20</f>
        <v>61420</v>
      </c>
      <c r="I22" s="69"/>
      <c r="J22" s="129">
        <f>SUM(J20:J21)</f>
        <v>479</v>
      </c>
    </row>
    <row r="23" spans="1:10" ht="21" thickTop="1" x14ac:dyDescent="0.65">
      <c r="A23" s="68"/>
      <c r="B23" s="69"/>
      <c r="C23" s="69"/>
      <c r="D23" s="171"/>
      <c r="E23" s="171"/>
      <c r="F23" s="171"/>
      <c r="G23" s="69"/>
      <c r="H23" s="172"/>
      <c r="I23" s="171"/>
      <c r="J23" s="171"/>
    </row>
    <row r="24" spans="1:10" ht="20.5" x14ac:dyDescent="0.65">
      <c r="A24" s="173" t="s">
        <v>107</v>
      </c>
      <c r="D24" s="69"/>
      <c r="E24" s="69"/>
      <c r="F24" s="171"/>
      <c r="G24" s="171"/>
      <c r="H24" s="171"/>
      <c r="I24" s="69"/>
      <c r="J24" s="172"/>
    </row>
    <row r="25" spans="1:10" ht="20.5" thickBot="1" x14ac:dyDescent="0.65">
      <c r="A25" s="174" t="s">
        <v>108</v>
      </c>
      <c r="B25" s="69"/>
      <c r="C25" s="69"/>
      <c r="D25" s="175">
        <f>D17/D26</f>
        <v>1.3314580533887926E-2</v>
      </c>
      <c r="E25" s="176"/>
      <c r="F25" s="177">
        <f>F17/F26</f>
        <v>1.0367037503023036E-2</v>
      </c>
      <c r="G25" s="178">
        <f>H17/H26</f>
        <v>5.7076161642068716E-3</v>
      </c>
      <c r="H25" s="175">
        <f>H17/H26</f>
        <v>5.7076161642068716E-3</v>
      </c>
      <c r="I25" s="176"/>
      <c r="J25" s="175">
        <f>J17/J26</f>
        <v>1.5425126468325518E-4</v>
      </c>
    </row>
    <row r="26" spans="1:10" ht="21" thickTop="1" thickBot="1" x14ac:dyDescent="0.65">
      <c r="A26" s="179" t="s">
        <v>109</v>
      </c>
      <c r="B26" s="69"/>
      <c r="D26" s="180">
        <v>10761060</v>
      </c>
      <c r="E26" s="181"/>
      <c r="F26" s="182">
        <v>3105323</v>
      </c>
      <c r="H26" s="180">
        <v>10761060</v>
      </c>
      <c r="I26" s="181"/>
      <c r="J26" s="182">
        <v>3105323</v>
      </c>
    </row>
    <row r="27" spans="1:10" ht="20.5" thickTop="1" x14ac:dyDescent="0.6"/>
    <row r="28" spans="1:10" x14ac:dyDescent="0.6">
      <c r="A28" s="84" t="s">
        <v>186</v>
      </c>
    </row>
    <row r="29" spans="1:10" x14ac:dyDescent="0.6">
      <c r="A29" s="58"/>
    </row>
    <row r="30" spans="1:10" x14ac:dyDescent="0.6">
      <c r="A30" s="58"/>
      <c r="D30" s="133"/>
      <c r="F30" s="133"/>
    </row>
    <row r="31" spans="1:10" x14ac:dyDescent="0.6">
      <c r="A31" s="84"/>
    </row>
    <row r="32" spans="1:10" x14ac:dyDescent="0.6">
      <c r="A32" s="84"/>
    </row>
    <row r="33" spans="1:13" x14ac:dyDescent="0.6">
      <c r="A33" s="84"/>
    </row>
    <row r="34" spans="1:13" x14ac:dyDescent="0.6">
      <c r="A34" s="84"/>
    </row>
    <row r="35" spans="1:13" x14ac:dyDescent="0.6">
      <c r="A35" s="84"/>
    </row>
    <row r="36" spans="1:13" x14ac:dyDescent="0.6">
      <c r="A36" s="84"/>
    </row>
    <row r="37" spans="1:13" x14ac:dyDescent="0.6">
      <c r="A37" s="84"/>
    </row>
    <row r="38" spans="1:13" x14ac:dyDescent="0.6">
      <c r="A38" s="84"/>
    </row>
    <row r="39" spans="1:13" x14ac:dyDescent="0.6">
      <c r="A39" s="84"/>
    </row>
    <row r="40" spans="1:13" x14ac:dyDescent="0.6">
      <c r="A40" s="84"/>
    </row>
    <row r="41" spans="1:13" s="55" customFormat="1" x14ac:dyDescent="0.6">
      <c r="A41" s="69" t="s">
        <v>157</v>
      </c>
      <c r="C41" s="69"/>
      <c r="D41" s="69"/>
      <c r="F41" s="69"/>
      <c r="G41" s="69" t="s">
        <v>158</v>
      </c>
      <c r="H41" s="69"/>
      <c r="I41" s="69"/>
      <c r="J41" s="69"/>
      <c r="K41" s="69"/>
      <c r="L41" s="69"/>
      <c r="M41" s="69"/>
    </row>
    <row r="42" spans="1:13" s="55" customFormat="1" x14ac:dyDescent="0.6">
      <c r="A42" s="69" t="s">
        <v>156</v>
      </c>
      <c r="C42" s="69"/>
      <c r="D42" s="69"/>
      <c r="F42" s="69"/>
      <c r="G42" s="69" t="s">
        <v>159</v>
      </c>
      <c r="H42" s="69"/>
      <c r="I42" s="69"/>
      <c r="J42" s="69"/>
      <c r="K42" s="69"/>
      <c r="L42" s="69"/>
      <c r="M42" s="69"/>
    </row>
    <row r="43" spans="1:13" s="55" customFormat="1" x14ac:dyDescent="0.6">
      <c r="A43" s="69"/>
      <c r="C43" s="69"/>
      <c r="D43" s="69"/>
      <c r="F43" s="69"/>
      <c r="G43" s="69"/>
      <c r="H43" s="69"/>
      <c r="I43" s="69"/>
      <c r="J43" s="69"/>
      <c r="K43" s="69"/>
      <c r="L43" s="69"/>
      <c r="M43" s="69"/>
    </row>
    <row r="44" spans="1:13" x14ac:dyDescent="0.6">
      <c r="A44" s="252" t="s">
        <v>293</v>
      </c>
      <c r="B44" s="250"/>
      <c r="C44" s="250"/>
      <c r="D44" s="250"/>
      <c r="E44" s="250"/>
      <c r="F44" s="250"/>
      <c r="G44" s="250"/>
      <c r="H44" s="250"/>
      <c r="I44" s="250"/>
      <c r="J44" s="250"/>
    </row>
  </sheetData>
  <mergeCells count="9">
    <mergeCell ref="H1:J1"/>
    <mergeCell ref="A44:J44"/>
    <mergeCell ref="A2:J2"/>
    <mergeCell ref="A3:J3"/>
    <mergeCell ref="A4:J4"/>
    <mergeCell ref="D6:J6"/>
    <mergeCell ref="D7:F7"/>
    <mergeCell ref="H7:J7"/>
    <mergeCell ref="D8:J8"/>
  </mergeCells>
  <pageMargins left="0.62992125984251968" right="0.43307086614173229" top="0.59055118110236227" bottom="0.35433070866141736" header="0.31496062992125984" footer="0.31496062992125984"/>
  <pageSetup paperSize="9" scale="7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58AB5-8AA6-4D75-BBCC-14C67E44E362}">
  <sheetPr>
    <tabColor rgb="FF92D050"/>
    <pageSetUpPr fitToPage="1"/>
  </sheetPr>
  <dimension ref="B1:M292"/>
  <sheetViews>
    <sheetView view="pageBreakPreview" topLeftCell="A27" zoomScale="70" zoomScaleNormal="100" zoomScaleSheetLayoutView="70" workbookViewId="0">
      <selection activeCell="H99" sqref="H99"/>
    </sheetView>
  </sheetViews>
  <sheetFormatPr defaultRowHeight="20" x14ac:dyDescent="0.6"/>
  <cols>
    <col min="1" max="1" width="8.83203125" style="185"/>
    <col min="2" max="2" width="2.08203125" style="184" customWidth="1"/>
    <col min="3" max="3" width="53.4140625" style="184" customWidth="1"/>
    <col min="4" max="4" width="7.83203125" style="185" hidden="1" customWidth="1"/>
    <col min="5" max="5" width="0.83203125" style="185" customWidth="1"/>
    <col min="6" max="6" width="16.1640625" style="185" customWidth="1"/>
    <col min="7" max="7" width="0.83203125" style="185" customWidth="1"/>
    <col min="8" max="8" width="15.83203125" style="185" customWidth="1"/>
    <col min="9" max="9" width="0.83203125" style="185" customWidth="1"/>
    <col min="10" max="10" width="14.08203125" style="185" customWidth="1"/>
    <col min="11" max="11" width="0.83203125" style="185" customWidth="1"/>
    <col min="12" max="12" width="15.4140625" style="185" customWidth="1"/>
    <col min="13" max="226" width="8.83203125" style="185"/>
    <col min="227" max="227" width="47.83203125" style="185" customWidth="1"/>
    <col min="228" max="228" width="8.83203125" style="185"/>
    <col min="229" max="229" width="3.08203125" style="185" customWidth="1"/>
    <col min="230" max="230" width="17.08203125" style="185" customWidth="1"/>
    <col min="231" max="231" width="3.08203125" style="185" customWidth="1"/>
    <col min="232" max="232" width="17.08203125" style="185" customWidth="1"/>
    <col min="233" max="233" width="3.08203125" style="185" customWidth="1"/>
    <col min="234" max="234" width="17.08203125" style="185" customWidth="1"/>
    <col min="235" max="235" width="3.08203125" style="185" customWidth="1"/>
    <col min="236" max="236" width="17.08203125" style="185" customWidth="1"/>
    <col min="237" max="237" width="11.08203125" style="185" bestFit="1" customWidth="1"/>
    <col min="238" max="238" width="12.4140625" style="185" customWidth="1"/>
    <col min="239" max="239" width="11.08203125" style="185" customWidth="1"/>
    <col min="240" max="482" width="8.83203125" style="185"/>
    <col min="483" max="483" width="47.83203125" style="185" customWidth="1"/>
    <col min="484" max="484" width="8.83203125" style="185"/>
    <col min="485" max="485" width="3.08203125" style="185" customWidth="1"/>
    <col min="486" max="486" width="17.08203125" style="185" customWidth="1"/>
    <col min="487" max="487" width="3.08203125" style="185" customWidth="1"/>
    <col min="488" max="488" width="17.08203125" style="185" customWidth="1"/>
    <col min="489" max="489" width="3.08203125" style="185" customWidth="1"/>
    <col min="490" max="490" width="17.08203125" style="185" customWidth="1"/>
    <col min="491" max="491" width="3.08203125" style="185" customWidth="1"/>
    <col min="492" max="492" width="17.08203125" style="185" customWidth="1"/>
    <col min="493" max="493" width="11.08203125" style="185" bestFit="1" customWidth="1"/>
    <col min="494" max="494" width="12.4140625" style="185" customWidth="1"/>
    <col min="495" max="495" width="11.08203125" style="185" customWidth="1"/>
    <col min="496" max="738" width="8.83203125" style="185"/>
    <col min="739" max="739" width="47.83203125" style="185" customWidth="1"/>
    <col min="740" max="740" width="8.83203125" style="185"/>
    <col min="741" max="741" width="3.08203125" style="185" customWidth="1"/>
    <col min="742" max="742" width="17.08203125" style="185" customWidth="1"/>
    <col min="743" max="743" width="3.08203125" style="185" customWidth="1"/>
    <col min="744" max="744" width="17.08203125" style="185" customWidth="1"/>
    <col min="745" max="745" width="3.08203125" style="185" customWidth="1"/>
    <col min="746" max="746" width="17.08203125" style="185" customWidth="1"/>
    <col min="747" max="747" width="3.08203125" style="185" customWidth="1"/>
    <col min="748" max="748" width="17.08203125" style="185" customWidth="1"/>
    <col min="749" max="749" width="11.08203125" style="185" bestFit="1" customWidth="1"/>
    <col min="750" max="750" width="12.4140625" style="185" customWidth="1"/>
    <col min="751" max="751" width="11.08203125" style="185" customWidth="1"/>
    <col min="752" max="994" width="8.83203125" style="185"/>
    <col min="995" max="995" width="47.83203125" style="185" customWidth="1"/>
    <col min="996" max="996" width="8.83203125" style="185"/>
    <col min="997" max="997" width="3.08203125" style="185" customWidth="1"/>
    <col min="998" max="998" width="17.08203125" style="185" customWidth="1"/>
    <col min="999" max="999" width="3.08203125" style="185" customWidth="1"/>
    <col min="1000" max="1000" width="17.08203125" style="185" customWidth="1"/>
    <col min="1001" max="1001" width="3.08203125" style="185" customWidth="1"/>
    <col min="1002" max="1002" width="17.08203125" style="185" customWidth="1"/>
    <col min="1003" max="1003" width="3.08203125" style="185" customWidth="1"/>
    <col min="1004" max="1004" width="17.08203125" style="185" customWidth="1"/>
    <col min="1005" max="1005" width="11.08203125" style="185" bestFit="1" customWidth="1"/>
    <col min="1006" max="1006" width="12.4140625" style="185" customWidth="1"/>
    <col min="1007" max="1007" width="11.08203125" style="185" customWidth="1"/>
    <col min="1008" max="1250" width="8.83203125" style="185"/>
    <col min="1251" max="1251" width="47.83203125" style="185" customWidth="1"/>
    <col min="1252" max="1252" width="8.83203125" style="185"/>
    <col min="1253" max="1253" width="3.08203125" style="185" customWidth="1"/>
    <col min="1254" max="1254" width="17.08203125" style="185" customWidth="1"/>
    <col min="1255" max="1255" width="3.08203125" style="185" customWidth="1"/>
    <col min="1256" max="1256" width="17.08203125" style="185" customWidth="1"/>
    <col min="1257" max="1257" width="3.08203125" style="185" customWidth="1"/>
    <col min="1258" max="1258" width="17.08203125" style="185" customWidth="1"/>
    <col min="1259" max="1259" width="3.08203125" style="185" customWidth="1"/>
    <col min="1260" max="1260" width="17.08203125" style="185" customWidth="1"/>
    <col min="1261" max="1261" width="11.08203125" style="185" bestFit="1" customWidth="1"/>
    <col min="1262" max="1262" width="12.4140625" style="185" customWidth="1"/>
    <col min="1263" max="1263" width="11.08203125" style="185" customWidth="1"/>
    <col min="1264" max="1506" width="8.83203125" style="185"/>
    <col min="1507" max="1507" width="47.83203125" style="185" customWidth="1"/>
    <col min="1508" max="1508" width="8.83203125" style="185"/>
    <col min="1509" max="1509" width="3.08203125" style="185" customWidth="1"/>
    <col min="1510" max="1510" width="17.08203125" style="185" customWidth="1"/>
    <col min="1511" max="1511" width="3.08203125" style="185" customWidth="1"/>
    <col min="1512" max="1512" width="17.08203125" style="185" customWidth="1"/>
    <col min="1513" max="1513" width="3.08203125" style="185" customWidth="1"/>
    <col min="1514" max="1514" width="17.08203125" style="185" customWidth="1"/>
    <col min="1515" max="1515" width="3.08203125" style="185" customWidth="1"/>
    <col min="1516" max="1516" width="17.08203125" style="185" customWidth="1"/>
    <col min="1517" max="1517" width="11.08203125" style="185" bestFit="1" customWidth="1"/>
    <col min="1518" max="1518" width="12.4140625" style="185" customWidth="1"/>
    <col min="1519" max="1519" width="11.08203125" style="185" customWidth="1"/>
    <col min="1520" max="1762" width="8.83203125" style="185"/>
    <col min="1763" max="1763" width="47.83203125" style="185" customWidth="1"/>
    <col min="1764" max="1764" width="8.83203125" style="185"/>
    <col min="1765" max="1765" width="3.08203125" style="185" customWidth="1"/>
    <col min="1766" max="1766" width="17.08203125" style="185" customWidth="1"/>
    <col min="1767" max="1767" width="3.08203125" style="185" customWidth="1"/>
    <col min="1768" max="1768" width="17.08203125" style="185" customWidth="1"/>
    <col min="1769" max="1769" width="3.08203125" style="185" customWidth="1"/>
    <col min="1770" max="1770" width="17.08203125" style="185" customWidth="1"/>
    <col min="1771" max="1771" width="3.08203125" style="185" customWidth="1"/>
    <col min="1772" max="1772" width="17.08203125" style="185" customWidth="1"/>
    <col min="1773" max="1773" width="11.08203125" style="185" bestFit="1" customWidth="1"/>
    <col min="1774" max="1774" width="12.4140625" style="185" customWidth="1"/>
    <col min="1775" max="1775" width="11.08203125" style="185" customWidth="1"/>
    <col min="1776" max="2018" width="8.83203125" style="185"/>
    <col min="2019" max="2019" width="47.83203125" style="185" customWidth="1"/>
    <col min="2020" max="2020" width="8.83203125" style="185"/>
    <col min="2021" max="2021" width="3.08203125" style="185" customWidth="1"/>
    <col min="2022" max="2022" width="17.08203125" style="185" customWidth="1"/>
    <col min="2023" max="2023" width="3.08203125" style="185" customWidth="1"/>
    <col min="2024" max="2024" width="17.08203125" style="185" customWidth="1"/>
    <col min="2025" max="2025" width="3.08203125" style="185" customWidth="1"/>
    <col min="2026" max="2026" width="17.08203125" style="185" customWidth="1"/>
    <col min="2027" max="2027" width="3.08203125" style="185" customWidth="1"/>
    <col min="2028" max="2028" width="17.08203125" style="185" customWidth="1"/>
    <col min="2029" max="2029" width="11.08203125" style="185" bestFit="1" customWidth="1"/>
    <col min="2030" max="2030" width="12.4140625" style="185" customWidth="1"/>
    <col min="2031" max="2031" width="11.08203125" style="185" customWidth="1"/>
    <col min="2032" max="2274" width="8.83203125" style="185"/>
    <col min="2275" max="2275" width="47.83203125" style="185" customWidth="1"/>
    <col min="2276" max="2276" width="8.83203125" style="185"/>
    <col min="2277" max="2277" width="3.08203125" style="185" customWidth="1"/>
    <col min="2278" max="2278" width="17.08203125" style="185" customWidth="1"/>
    <col min="2279" max="2279" width="3.08203125" style="185" customWidth="1"/>
    <col min="2280" max="2280" width="17.08203125" style="185" customWidth="1"/>
    <col min="2281" max="2281" width="3.08203125" style="185" customWidth="1"/>
    <col min="2282" max="2282" width="17.08203125" style="185" customWidth="1"/>
    <col min="2283" max="2283" width="3.08203125" style="185" customWidth="1"/>
    <col min="2284" max="2284" width="17.08203125" style="185" customWidth="1"/>
    <col min="2285" max="2285" width="11.08203125" style="185" bestFit="1" customWidth="1"/>
    <col min="2286" max="2286" width="12.4140625" style="185" customWidth="1"/>
    <col min="2287" max="2287" width="11.08203125" style="185" customWidth="1"/>
    <col min="2288" max="2530" width="8.83203125" style="185"/>
    <col min="2531" max="2531" width="47.83203125" style="185" customWidth="1"/>
    <col min="2532" max="2532" width="8.83203125" style="185"/>
    <col min="2533" max="2533" width="3.08203125" style="185" customWidth="1"/>
    <col min="2534" max="2534" width="17.08203125" style="185" customWidth="1"/>
    <col min="2535" max="2535" width="3.08203125" style="185" customWidth="1"/>
    <col min="2536" max="2536" width="17.08203125" style="185" customWidth="1"/>
    <col min="2537" max="2537" width="3.08203125" style="185" customWidth="1"/>
    <col min="2538" max="2538" width="17.08203125" style="185" customWidth="1"/>
    <col min="2539" max="2539" width="3.08203125" style="185" customWidth="1"/>
    <col min="2540" max="2540" width="17.08203125" style="185" customWidth="1"/>
    <col min="2541" max="2541" width="11.08203125" style="185" bestFit="1" customWidth="1"/>
    <col min="2542" max="2542" width="12.4140625" style="185" customWidth="1"/>
    <col min="2543" max="2543" width="11.08203125" style="185" customWidth="1"/>
    <col min="2544" max="2786" width="8.83203125" style="185"/>
    <col min="2787" max="2787" width="47.83203125" style="185" customWidth="1"/>
    <col min="2788" max="2788" width="8.83203125" style="185"/>
    <col min="2789" max="2789" width="3.08203125" style="185" customWidth="1"/>
    <col min="2790" max="2790" width="17.08203125" style="185" customWidth="1"/>
    <col min="2791" max="2791" width="3.08203125" style="185" customWidth="1"/>
    <col min="2792" max="2792" width="17.08203125" style="185" customWidth="1"/>
    <col min="2793" max="2793" width="3.08203125" style="185" customWidth="1"/>
    <col min="2794" max="2794" width="17.08203125" style="185" customWidth="1"/>
    <col min="2795" max="2795" width="3.08203125" style="185" customWidth="1"/>
    <col min="2796" max="2796" width="17.08203125" style="185" customWidth="1"/>
    <col min="2797" max="2797" width="11.08203125" style="185" bestFit="1" customWidth="1"/>
    <col min="2798" max="2798" width="12.4140625" style="185" customWidth="1"/>
    <col min="2799" max="2799" width="11.08203125" style="185" customWidth="1"/>
    <col min="2800" max="3042" width="8.83203125" style="185"/>
    <col min="3043" max="3043" width="47.83203125" style="185" customWidth="1"/>
    <col min="3044" max="3044" width="8.83203125" style="185"/>
    <col min="3045" max="3045" width="3.08203125" style="185" customWidth="1"/>
    <col min="3046" max="3046" width="17.08203125" style="185" customWidth="1"/>
    <col min="3047" max="3047" width="3.08203125" style="185" customWidth="1"/>
    <col min="3048" max="3048" width="17.08203125" style="185" customWidth="1"/>
    <col min="3049" max="3049" width="3.08203125" style="185" customWidth="1"/>
    <col min="3050" max="3050" width="17.08203125" style="185" customWidth="1"/>
    <col min="3051" max="3051" width="3.08203125" style="185" customWidth="1"/>
    <col min="3052" max="3052" width="17.08203125" style="185" customWidth="1"/>
    <col min="3053" max="3053" width="11.08203125" style="185" bestFit="1" customWidth="1"/>
    <col min="3054" max="3054" width="12.4140625" style="185" customWidth="1"/>
    <col min="3055" max="3055" width="11.08203125" style="185" customWidth="1"/>
    <col min="3056" max="3298" width="8.83203125" style="185"/>
    <col min="3299" max="3299" width="47.83203125" style="185" customWidth="1"/>
    <col min="3300" max="3300" width="8.83203125" style="185"/>
    <col min="3301" max="3301" width="3.08203125" style="185" customWidth="1"/>
    <col min="3302" max="3302" width="17.08203125" style="185" customWidth="1"/>
    <col min="3303" max="3303" width="3.08203125" style="185" customWidth="1"/>
    <col min="3304" max="3304" width="17.08203125" style="185" customWidth="1"/>
    <col min="3305" max="3305" width="3.08203125" style="185" customWidth="1"/>
    <col min="3306" max="3306" width="17.08203125" style="185" customWidth="1"/>
    <col min="3307" max="3307" width="3.08203125" style="185" customWidth="1"/>
    <col min="3308" max="3308" width="17.08203125" style="185" customWidth="1"/>
    <col min="3309" max="3309" width="11.08203125" style="185" bestFit="1" customWidth="1"/>
    <col min="3310" max="3310" width="12.4140625" style="185" customWidth="1"/>
    <col min="3311" max="3311" width="11.08203125" style="185" customWidth="1"/>
    <col min="3312" max="3554" width="8.83203125" style="185"/>
    <col min="3555" max="3555" width="47.83203125" style="185" customWidth="1"/>
    <col min="3556" max="3556" width="8.83203125" style="185"/>
    <col min="3557" max="3557" width="3.08203125" style="185" customWidth="1"/>
    <col min="3558" max="3558" width="17.08203125" style="185" customWidth="1"/>
    <col min="3559" max="3559" width="3.08203125" style="185" customWidth="1"/>
    <col min="3560" max="3560" width="17.08203125" style="185" customWidth="1"/>
    <col min="3561" max="3561" width="3.08203125" style="185" customWidth="1"/>
    <col min="3562" max="3562" width="17.08203125" style="185" customWidth="1"/>
    <col min="3563" max="3563" width="3.08203125" style="185" customWidth="1"/>
    <col min="3564" max="3564" width="17.08203125" style="185" customWidth="1"/>
    <col min="3565" max="3565" width="11.08203125" style="185" bestFit="1" customWidth="1"/>
    <col min="3566" max="3566" width="12.4140625" style="185" customWidth="1"/>
    <col min="3567" max="3567" width="11.08203125" style="185" customWidth="1"/>
    <col min="3568" max="3810" width="8.83203125" style="185"/>
    <col min="3811" max="3811" width="47.83203125" style="185" customWidth="1"/>
    <col min="3812" max="3812" width="8.83203125" style="185"/>
    <col min="3813" max="3813" width="3.08203125" style="185" customWidth="1"/>
    <col min="3814" max="3814" width="17.08203125" style="185" customWidth="1"/>
    <col min="3815" max="3815" width="3.08203125" style="185" customWidth="1"/>
    <col min="3816" max="3816" width="17.08203125" style="185" customWidth="1"/>
    <col min="3817" max="3817" width="3.08203125" style="185" customWidth="1"/>
    <col min="3818" max="3818" width="17.08203125" style="185" customWidth="1"/>
    <col min="3819" max="3819" width="3.08203125" style="185" customWidth="1"/>
    <col min="3820" max="3820" width="17.08203125" style="185" customWidth="1"/>
    <col min="3821" max="3821" width="11.08203125" style="185" bestFit="1" customWidth="1"/>
    <col min="3822" max="3822" width="12.4140625" style="185" customWidth="1"/>
    <col min="3823" max="3823" width="11.08203125" style="185" customWidth="1"/>
    <col min="3824" max="4066" width="8.83203125" style="185"/>
    <col min="4067" max="4067" width="47.83203125" style="185" customWidth="1"/>
    <col min="4068" max="4068" width="8.83203125" style="185"/>
    <col min="4069" max="4069" width="3.08203125" style="185" customWidth="1"/>
    <col min="4070" max="4070" width="17.08203125" style="185" customWidth="1"/>
    <col min="4071" max="4071" width="3.08203125" style="185" customWidth="1"/>
    <col min="4072" max="4072" width="17.08203125" style="185" customWidth="1"/>
    <col min="4073" max="4073" width="3.08203125" style="185" customWidth="1"/>
    <col min="4074" max="4074" width="17.08203125" style="185" customWidth="1"/>
    <col min="4075" max="4075" width="3.08203125" style="185" customWidth="1"/>
    <col min="4076" max="4076" width="17.08203125" style="185" customWidth="1"/>
    <col min="4077" max="4077" width="11.08203125" style="185" bestFit="1" customWidth="1"/>
    <col min="4078" max="4078" width="12.4140625" style="185" customWidth="1"/>
    <col min="4079" max="4079" width="11.08203125" style="185" customWidth="1"/>
    <col min="4080" max="4322" width="8.83203125" style="185"/>
    <col min="4323" max="4323" width="47.83203125" style="185" customWidth="1"/>
    <col min="4324" max="4324" width="8.83203125" style="185"/>
    <col min="4325" max="4325" width="3.08203125" style="185" customWidth="1"/>
    <col min="4326" max="4326" width="17.08203125" style="185" customWidth="1"/>
    <col min="4327" max="4327" width="3.08203125" style="185" customWidth="1"/>
    <col min="4328" max="4328" width="17.08203125" style="185" customWidth="1"/>
    <col min="4329" max="4329" width="3.08203125" style="185" customWidth="1"/>
    <col min="4330" max="4330" width="17.08203125" style="185" customWidth="1"/>
    <col min="4331" max="4331" width="3.08203125" style="185" customWidth="1"/>
    <col min="4332" max="4332" width="17.08203125" style="185" customWidth="1"/>
    <col min="4333" max="4333" width="11.08203125" style="185" bestFit="1" customWidth="1"/>
    <col min="4334" max="4334" width="12.4140625" style="185" customWidth="1"/>
    <col min="4335" max="4335" width="11.08203125" style="185" customWidth="1"/>
    <col min="4336" max="4578" width="8.83203125" style="185"/>
    <col min="4579" max="4579" width="47.83203125" style="185" customWidth="1"/>
    <col min="4580" max="4580" width="8.83203125" style="185"/>
    <col min="4581" max="4581" width="3.08203125" style="185" customWidth="1"/>
    <col min="4582" max="4582" width="17.08203125" style="185" customWidth="1"/>
    <col min="4583" max="4583" width="3.08203125" style="185" customWidth="1"/>
    <col min="4584" max="4584" width="17.08203125" style="185" customWidth="1"/>
    <col min="4585" max="4585" width="3.08203125" style="185" customWidth="1"/>
    <col min="4586" max="4586" width="17.08203125" style="185" customWidth="1"/>
    <col min="4587" max="4587" width="3.08203125" style="185" customWidth="1"/>
    <col min="4588" max="4588" width="17.08203125" style="185" customWidth="1"/>
    <col min="4589" max="4589" width="11.08203125" style="185" bestFit="1" customWidth="1"/>
    <col min="4590" max="4590" width="12.4140625" style="185" customWidth="1"/>
    <col min="4591" max="4591" width="11.08203125" style="185" customWidth="1"/>
    <col min="4592" max="4834" width="8.83203125" style="185"/>
    <col min="4835" max="4835" width="47.83203125" style="185" customWidth="1"/>
    <col min="4836" max="4836" width="8.83203125" style="185"/>
    <col min="4837" max="4837" width="3.08203125" style="185" customWidth="1"/>
    <col min="4838" max="4838" width="17.08203125" style="185" customWidth="1"/>
    <col min="4839" max="4839" width="3.08203125" style="185" customWidth="1"/>
    <col min="4840" max="4840" width="17.08203125" style="185" customWidth="1"/>
    <col min="4841" max="4841" width="3.08203125" style="185" customWidth="1"/>
    <col min="4842" max="4842" width="17.08203125" style="185" customWidth="1"/>
    <col min="4843" max="4843" width="3.08203125" style="185" customWidth="1"/>
    <col min="4844" max="4844" width="17.08203125" style="185" customWidth="1"/>
    <col min="4845" max="4845" width="11.08203125" style="185" bestFit="1" customWidth="1"/>
    <col min="4846" max="4846" width="12.4140625" style="185" customWidth="1"/>
    <col min="4847" max="4847" width="11.08203125" style="185" customWidth="1"/>
    <col min="4848" max="5090" width="8.83203125" style="185"/>
    <col min="5091" max="5091" width="47.83203125" style="185" customWidth="1"/>
    <col min="5092" max="5092" width="8.83203125" style="185"/>
    <col min="5093" max="5093" width="3.08203125" style="185" customWidth="1"/>
    <col min="5094" max="5094" width="17.08203125" style="185" customWidth="1"/>
    <col min="5095" max="5095" width="3.08203125" style="185" customWidth="1"/>
    <col min="5096" max="5096" width="17.08203125" style="185" customWidth="1"/>
    <col min="5097" max="5097" width="3.08203125" style="185" customWidth="1"/>
    <col min="5098" max="5098" width="17.08203125" style="185" customWidth="1"/>
    <col min="5099" max="5099" width="3.08203125" style="185" customWidth="1"/>
    <col min="5100" max="5100" width="17.08203125" style="185" customWidth="1"/>
    <col min="5101" max="5101" width="11.08203125" style="185" bestFit="1" customWidth="1"/>
    <col min="5102" max="5102" width="12.4140625" style="185" customWidth="1"/>
    <col min="5103" max="5103" width="11.08203125" style="185" customWidth="1"/>
    <col min="5104" max="5346" width="8.83203125" style="185"/>
    <col min="5347" max="5347" width="47.83203125" style="185" customWidth="1"/>
    <col min="5348" max="5348" width="8.83203125" style="185"/>
    <col min="5349" max="5349" width="3.08203125" style="185" customWidth="1"/>
    <col min="5350" max="5350" width="17.08203125" style="185" customWidth="1"/>
    <col min="5351" max="5351" width="3.08203125" style="185" customWidth="1"/>
    <col min="5352" max="5352" width="17.08203125" style="185" customWidth="1"/>
    <col min="5353" max="5353" width="3.08203125" style="185" customWidth="1"/>
    <col min="5354" max="5354" width="17.08203125" style="185" customWidth="1"/>
    <col min="5355" max="5355" width="3.08203125" style="185" customWidth="1"/>
    <col min="5356" max="5356" width="17.08203125" style="185" customWidth="1"/>
    <col min="5357" max="5357" width="11.08203125" style="185" bestFit="1" customWidth="1"/>
    <col min="5358" max="5358" width="12.4140625" style="185" customWidth="1"/>
    <col min="5359" max="5359" width="11.08203125" style="185" customWidth="1"/>
    <col min="5360" max="5602" width="8.83203125" style="185"/>
    <col min="5603" max="5603" width="47.83203125" style="185" customWidth="1"/>
    <col min="5604" max="5604" width="8.83203125" style="185"/>
    <col min="5605" max="5605" width="3.08203125" style="185" customWidth="1"/>
    <col min="5606" max="5606" width="17.08203125" style="185" customWidth="1"/>
    <col min="5607" max="5607" width="3.08203125" style="185" customWidth="1"/>
    <col min="5608" max="5608" width="17.08203125" style="185" customWidth="1"/>
    <col min="5609" max="5609" width="3.08203125" style="185" customWidth="1"/>
    <col min="5610" max="5610" width="17.08203125" style="185" customWidth="1"/>
    <col min="5611" max="5611" width="3.08203125" style="185" customWidth="1"/>
    <col min="5612" max="5612" width="17.08203125" style="185" customWidth="1"/>
    <col min="5613" max="5613" width="11.08203125" style="185" bestFit="1" customWidth="1"/>
    <col min="5614" max="5614" width="12.4140625" style="185" customWidth="1"/>
    <col min="5615" max="5615" width="11.08203125" style="185" customWidth="1"/>
    <col min="5616" max="5858" width="8.83203125" style="185"/>
    <col min="5859" max="5859" width="47.83203125" style="185" customWidth="1"/>
    <col min="5860" max="5860" width="8.83203125" style="185"/>
    <col min="5861" max="5861" width="3.08203125" style="185" customWidth="1"/>
    <col min="5862" max="5862" width="17.08203125" style="185" customWidth="1"/>
    <col min="5863" max="5863" width="3.08203125" style="185" customWidth="1"/>
    <col min="5864" max="5864" width="17.08203125" style="185" customWidth="1"/>
    <col min="5865" max="5865" width="3.08203125" style="185" customWidth="1"/>
    <col min="5866" max="5866" width="17.08203125" style="185" customWidth="1"/>
    <col min="5867" max="5867" width="3.08203125" style="185" customWidth="1"/>
    <col min="5868" max="5868" width="17.08203125" style="185" customWidth="1"/>
    <col min="5869" max="5869" width="11.08203125" style="185" bestFit="1" customWidth="1"/>
    <col min="5870" max="5870" width="12.4140625" style="185" customWidth="1"/>
    <col min="5871" max="5871" width="11.08203125" style="185" customWidth="1"/>
    <col min="5872" max="6114" width="8.83203125" style="185"/>
    <col min="6115" max="6115" width="47.83203125" style="185" customWidth="1"/>
    <col min="6116" max="6116" width="8.83203125" style="185"/>
    <col min="6117" max="6117" width="3.08203125" style="185" customWidth="1"/>
    <col min="6118" max="6118" width="17.08203125" style="185" customWidth="1"/>
    <col min="6119" max="6119" width="3.08203125" style="185" customWidth="1"/>
    <col min="6120" max="6120" width="17.08203125" style="185" customWidth="1"/>
    <col min="6121" max="6121" width="3.08203125" style="185" customWidth="1"/>
    <col min="6122" max="6122" width="17.08203125" style="185" customWidth="1"/>
    <col min="6123" max="6123" width="3.08203125" style="185" customWidth="1"/>
    <col min="6124" max="6124" width="17.08203125" style="185" customWidth="1"/>
    <col min="6125" max="6125" width="11.08203125" style="185" bestFit="1" customWidth="1"/>
    <col min="6126" max="6126" width="12.4140625" style="185" customWidth="1"/>
    <col min="6127" max="6127" width="11.08203125" style="185" customWidth="1"/>
    <col min="6128" max="6370" width="8.83203125" style="185"/>
    <col min="6371" max="6371" width="47.83203125" style="185" customWidth="1"/>
    <col min="6372" max="6372" width="8.83203125" style="185"/>
    <col min="6373" max="6373" width="3.08203125" style="185" customWidth="1"/>
    <col min="6374" max="6374" width="17.08203125" style="185" customWidth="1"/>
    <col min="6375" max="6375" width="3.08203125" style="185" customWidth="1"/>
    <col min="6376" max="6376" width="17.08203125" style="185" customWidth="1"/>
    <col min="6377" max="6377" width="3.08203125" style="185" customWidth="1"/>
    <col min="6378" max="6378" width="17.08203125" style="185" customWidth="1"/>
    <col min="6379" max="6379" width="3.08203125" style="185" customWidth="1"/>
    <col min="6380" max="6380" width="17.08203125" style="185" customWidth="1"/>
    <col min="6381" max="6381" width="11.08203125" style="185" bestFit="1" customWidth="1"/>
    <col min="6382" max="6382" width="12.4140625" style="185" customWidth="1"/>
    <col min="6383" max="6383" width="11.08203125" style="185" customWidth="1"/>
    <col min="6384" max="6626" width="8.83203125" style="185"/>
    <col min="6627" max="6627" width="47.83203125" style="185" customWidth="1"/>
    <col min="6628" max="6628" width="8.83203125" style="185"/>
    <col min="6629" max="6629" width="3.08203125" style="185" customWidth="1"/>
    <col min="6630" max="6630" width="17.08203125" style="185" customWidth="1"/>
    <col min="6631" max="6631" width="3.08203125" style="185" customWidth="1"/>
    <col min="6632" max="6632" width="17.08203125" style="185" customWidth="1"/>
    <col min="6633" max="6633" width="3.08203125" style="185" customWidth="1"/>
    <col min="6634" max="6634" width="17.08203125" style="185" customWidth="1"/>
    <col min="6635" max="6635" width="3.08203125" style="185" customWidth="1"/>
    <col min="6636" max="6636" width="17.08203125" style="185" customWidth="1"/>
    <col min="6637" max="6637" width="11.08203125" style="185" bestFit="1" customWidth="1"/>
    <col min="6638" max="6638" width="12.4140625" style="185" customWidth="1"/>
    <col min="6639" max="6639" width="11.08203125" style="185" customWidth="1"/>
    <col min="6640" max="6882" width="8.83203125" style="185"/>
    <col min="6883" max="6883" width="47.83203125" style="185" customWidth="1"/>
    <col min="6884" max="6884" width="8.83203125" style="185"/>
    <col min="6885" max="6885" width="3.08203125" style="185" customWidth="1"/>
    <col min="6886" max="6886" width="17.08203125" style="185" customWidth="1"/>
    <col min="6887" max="6887" width="3.08203125" style="185" customWidth="1"/>
    <col min="6888" max="6888" width="17.08203125" style="185" customWidth="1"/>
    <col min="6889" max="6889" width="3.08203125" style="185" customWidth="1"/>
    <col min="6890" max="6890" width="17.08203125" style="185" customWidth="1"/>
    <col min="6891" max="6891" width="3.08203125" style="185" customWidth="1"/>
    <col min="6892" max="6892" width="17.08203125" style="185" customWidth="1"/>
    <col min="6893" max="6893" width="11.08203125" style="185" bestFit="1" customWidth="1"/>
    <col min="6894" max="6894" width="12.4140625" style="185" customWidth="1"/>
    <col min="6895" max="6895" width="11.08203125" style="185" customWidth="1"/>
    <col min="6896" max="7138" width="8.83203125" style="185"/>
    <col min="7139" max="7139" width="47.83203125" style="185" customWidth="1"/>
    <col min="7140" max="7140" width="8.83203125" style="185"/>
    <col min="7141" max="7141" width="3.08203125" style="185" customWidth="1"/>
    <col min="7142" max="7142" width="17.08203125" style="185" customWidth="1"/>
    <col min="7143" max="7143" width="3.08203125" style="185" customWidth="1"/>
    <col min="7144" max="7144" width="17.08203125" style="185" customWidth="1"/>
    <col min="7145" max="7145" width="3.08203125" style="185" customWidth="1"/>
    <col min="7146" max="7146" width="17.08203125" style="185" customWidth="1"/>
    <col min="7147" max="7147" width="3.08203125" style="185" customWidth="1"/>
    <col min="7148" max="7148" width="17.08203125" style="185" customWidth="1"/>
    <col min="7149" max="7149" width="11.08203125" style="185" bestFit="1" customWidth="1"/>
    <col min="7150" max="7150" width="12.4140625" style="185" customWidth="1"/>
    <col min="7151" max="7151" width="11.08203125" style="185" customWidth="1"/>
    <col min="7152" max="7394" width="8.83203125" style="185"/>
    <col min="7395" max="7395" width="47.83203125" style="185" customWidth="1"/>
    <col min="7396" max="7396" width="8.83203125" style="185"/>
    <col min="7397" max="7397" width="3.08203125" style="185" customWidth="1"/>
    <col min="7398" max="7398" width="17.08203125" style="185" customWidth="1"/>
    <col min="7399" max="7399" width="3.08203125" style="185" customWidth="1"/>
    <col min="7400" max="7400" width="17.08203125" style="185" customWidth="1"/>
    <col min="7401" max="7401" width="3.08203125" style="185" customWidth="1"/>
    <col min="7402" max="7402" width="17.08203125" style="185" customWidth="1"/>
    <col min="7403" max="7403" width="3.08203125" style="185" customWidth="1"/>
    <col min="7404" max="7404" width="17.08203125" style="185" customWidth="1"/>
    <col min="7405" max="7405" width="11.08203125" style="185" bestFit="1" customWidth="1"/>
    <col min="7406" max="7406" width="12.4140625" style="185" customWidth="1"/>
    <col min="7407" max="7407" width="11.08203125" style="185" customWidth="1"/>
    <col min="7408" max="7650" width="8.83203125" style="185"/>
    <col min="7651" max="7651" width="47.83203125" style="185" customWidth="1"/>
    <col min="7652" max="7652" width="8.83203125" style="185"/>
    <col min="7653" max="7653" width="3.08203125" style="185" customWidth="1"/>
    <col min="7654" max="7654" width="17.08203125" style="185" customWidth="1"/>
    <col min="7655" max="7655" width="3.08203125" style="185" customWidth="1"/>
    <col min="7656" max="7656" width="17.08203125" style="185" customWidth="1"/>
    <col min="7657" max="7657" width="3.08203125" style="185" customWidth="1"/>
    <col min="7658" max="7658" width="17.08203125" style="185" customWidth="1"/>
    <col min="7659" max="7659" width="3.08203125" style="185" customWidth="1"/>
    <col min="7660" max="7660" width="17.08203125" style="185" customWidth="1"/>
    <col min="7661" max="7661" width="11.08203125" style="185" bestFit="1" customWidth="1"/>
    <col min="7662" max="7662" width="12.4140625" style="185" customWidth="1"/>
    <col min="7663" max="7663" width="11.08203125" style="185" customWidth="1"/>
    <col min="7664" max="7906" width="8.83203125" style="185"/>
    <col min="7907" max="7907" width="47.83203125" style="185" customWidth="1"/>
    <col min="7908" max="7908" width="8.83203125" style="185"/>
    <col min="7909" max="7909" width="3.08203125" style="185" customWidth="1"/>
    <col min="7910" max="7910" width="17.08203125" style="185" customWidth="1"/>
    <col min="7911" max="7911" width="3.08203125" style="185" customWidth="1"/>
    <col min="7912" max="7912" width="17.08203125" style="185" customWidth="1"/>
    <col min="7913" max="7913" width="3.08203125" style="185" customWidth="1"/>
    <col min="7914" max="7914" width="17.08203125" style="185" customWidth="1"/>
    <col min="7915" max="7915" width="3.08203125" style="185" customWidth="1"/>
    <col min="7916" max="7916" width="17.08203125" style="185" customWidth="1"/>
    <col min="7917" max="7917" width="11.08203125" style="185" bestFit="1" customWidth="1"/>
    <col min="7918" max="7918" width="12.4140625" style="185" customWidth="1"/>
    <col min="7919" max="7919" width="11.08203125" style="185" customWidth="1"/>
    <col min="7920" max="8162" width="8.83203125" style="185"/>
    <col min="8163" max="8163" width="47.83203125" style="185" customWidth="1"/>
    <col min="8164" max="8164" width="8.83203125" style="185"/>
    <col min="8165" max="8165" width="3.08203125" style="185" customWidth="1"/>
    <col min="8166" max="8166" width="17.08203125" style="185" customWidth="1"/>
    <col min="8167" max="8167" width="3.08203125" style="185" customWidth="1"/>
    <col min="8168" max="8168" width="17.08203125" style="185" customWidth="1"/>
    <col min="8169" max="8169" width="3.08203125" style="185" customWidth="1"/>
    <col min="8170" max="8170" width="17.08203125" style="185" customWidth="1"/>
    <col min="8171" max="8171" width="3.08203125" style="185" customWidth="1"/>
    <col min="8172" max="8172" width="17.08203125" style="185" customWidth="1"/>
    <col min="8173" max="8173" width="11.08203125" style="185" bestFit="1" customWidth="1"/>
    <col min="8174" max="8174" width="12.4140625" style="185" customWidth="1"/>
    <col min="8175" max="8175" width="11.08203125" style="185" customWidth="1"/>
    <col min="8176" max="8418" width="8.83203125" style="185"/>
    <col min="8419" max="8419" width="47.83203125" style="185" customWidth="1"/>
    <col min="8420" max="8420" width="8.83203125" style="185"/>
    <col min="8421" max="8421" width="3.08203125" style="185" customWidth="1"/>
    <col min="8422" max="8422" width="17.08203125" style="185" customWidth="1"/>
    <col min="8423" max="8423" width="3.08203125" style="185" customWidth="1"/>
    <col min="8424" max="8424" width="17.08203125" style="185" customWidth="1"/>
    <col min="8425" max="8425" width="3.08203125" style="185" customWidth="1"/>
    <col min="8426" max="8426" width="17.08203125" style="185" customWidth="1"/>
    <col min="8427" max="8427" width="3.08203125" style="185" customWidth="1"/>
    <col min="8428" max="8428" width="17.08203125" style="185" customWidth="1"/>
    <col min="8429" max="8429" width="11.08203125" style="185" bestFit="1" customWidth="1"/>
    <col min="8430" max="8430" width="12.4140625" style="185" customWidth="1"/>
    <col min="8431" max="8431" width="11.08203125" style="185" customWidth="1"/>
    <col min="8432" max="8674" width="8.83203125" style="185"/>
    <col min="8675" max="8675" width="47.83203125" style="185" customWidth="1"/>
    <col min="8676" max="8676" width="8.83203125" style="185"/>
    <col min="8677" max="8677" width="3.08203125" style="185" customWidth="1"/>
    <col min="8678" max="8678" width="17.08203125" style="185" customWidth="1"/>
    <col min="8679" max="8679" width="3.08203125" style="185" customWidth="1"/>
    <col min="8680" max="8680" width="17.08203125" style="185" customWidth="1"/>
    <col min="8681" max="8681" width="3.08203125" style="185" customWidth="1"/>
    <col min="8682" max="8682" width="17.08203125" style="185" customWidth="1"/>
    <col min="8683" max="8683" width="3.08203125" style="185" customWidth="1"/>
    <col min="8684" max="8684" width="17.08203125" style="185" customWidth="1"/>
    <col min="8685" max="8685" width="11.08203125" style="185" bestFit="1" customWidth="1"/>
    <col min="8686" max="8686" width="12.4140625" style="185" customWidth="1"/>
    <col min="8687" max="8687" width="11.08203125" style="185" customWidth="1"/>
    <col min="8688" max="8930" width="8.83203125" style="185"/>
    <col min="8931" max="8931" width="47.83203125" style="185" customWidth="1"/>
    <col min="8932" max="8932" width="8.83203125" style="185"/>
    <col min="8933" max="8933" width="3.08203125" style="185" customWidth="1"/>
    <col min="8934" max="8934" width="17.08203125" style="185" customWidth="1"/>
    <col min="8935" max="8935" width="3.08203125" style="185" customWidth="1"/>
    <col min="8936" max="8936" width="17.08203125" style="185" customWidth="1"/>
    <col min="8937" max="8937" width="3.08203125" style="185" customWidth="1"/>
    <col min="8938" max="8938" width="17.08203125" style="185" customWidth="1"/>
    <col min="8939" max="8939" width="3.08203125" style="185" customWidth="1"/>
    <col min="8940" max="8940" width="17.08203125" style="185" customWidth="1"/>
    <col min="8941" max="8941" width="11.08203125" style="185" bestFit="1" customWidth="1"/>
    <col min="8942" max="8942" width="12.4140625" style="185" customWidth="1"/>
    <col min="8943" max="8943" width="11.08203125" style="185" customWidth="1"/>
    <col min="8944" max="9186" width="8.83203125" style="185"/>
    <col min="9187" max="9187" width="47.83203125" style="185" customWidth="1"/>
    <col min="9188" max="9188" width="8.83203125" style="185"/>
    <col min="9189" max="9189" width="3.08203125" style="185" customWidth="1"/>
    <col min="9190" max="9190" width="17.08203125" style="185" customWidth="1"/>
    <col min="9191" max="9191" width="3.08203125" style="185" customWidth="1"/>
    <col min="9192" max="9192" width="17.08203125" style="185" customWidth="1"/>
    <col min="9193" max="9193" width="3.08203125" style="185" customWidth="1"/>
    <col min="9194" max="9194" width="17.08203125" style="185" customWidth="1"/>
    <col min="9195" max="9195" width="3.08203125" style="185" customWidth="1"/>
    <col min="9196" max="9196" width="17.08203125" style="185" customWidth="1"/>
    <col min="9197" max="9197" width="11.08203125" style="185" bestFit="1" customWidth="1"/>
    <col min="9198" max="9198" width="12.4140625" style="185" customWidth="1"/>
    <col min="9199" max="9199" width="11.08203125" style="185" customWidth="1"/>
    <col min="9200" max="9442" width="8.83203125" style="185"/>
    <col min="9443" max="9443" width="47.83203125" style="185" customWidth="1"/>
    <col min="9444" max="9444" width="8.83203125" style="185"/>
    <col min="9445" max="9445" width="3.08203125" style="185" customWidth="1"/>
    <col min="9446" max="9446" width="17.08203125" style="185" customWidth="1"/>
    <col min="9447" max="9447" width="3.08203125" style="185" customWidth="1"/>
    <col min="9448" max="9448" width="17.08203125" style="185" customWidth="1"/>
    <col min="9449" max="9449" width="3.08203125" style="185" customWidth="1"/>
    <col min="9450" max="9450" width="17.08203125" style="185" customWidth="1"/>
    <col min="9451" max="9451" width="3.08203125" style="185" customWidth="1"/>
    <col min="9452" max="9452" width="17.08203125" style="185" customWidth="1"/>
    <col min="9453" max="9453" width="11.08203125" style="185" bestFit="1" customWidth="1"/>
    <col min="9454" max="9454" width="12.4140625" style="185" customWidth="1"/>
    <col min="9455" max="9455" width="11.08203125" style="185" customWidth="1"/>
    <col min="9456" max="9698" width="8.83203125" style="185"/>
    <col min="9699" max="9699" width="47.83203125" style="185" customWidth="1"/>
    <col min="9700" max="9700" width="8.83203125" style="185"/>
    <col min="9701" max="9701" width="3.08203125" style="185" customWidth="1"/>
    <col min="9702" max="9702" width="17.08203125" style="185" customWidth="1"/>
    <col min="9703" max="9703" width="3.08203125" style="185" customWidth="1"/>
    <col min="9704" max="9704" width="17.08203125" style="185" customWidth="1"/>
    <col min="9705" max="9705" width="3.08203125" style="185" customWidth="1"/>
    <col min="9706" max="9706" width="17.08203125" style="185" customWidth="1"/>
    <col min="9707" max="9707" width="3.08203125" style="185" customWidth="1"/>
    <col min="9708" max="9708" width="17.08203125" style="185" customWidth="1"/>
    <col min="9709" max="9709" width="11.08203125" style="185" bestFit="1" customWidth="1"/>
    <col min="9710" max="9710" width="12.4140625" style="185" customWidth="1"/>
    <col min="9711" max="9711" width="11.08203125" style="185" customWidth="1"/>
    <col min="9712" max="9954" width="8.83203125" style="185"/>
    <col min="9955" max="9955" width="47.83203125" style="185" customWidth="1"/>
    <col min="9956" max="9956" width="8.83203125" style="185"/>
    <col min="9957" max="9957" width="3.08203125" style="185" customWidth="1"/>
    <col min="9958" max="9958" width="17.08203125" style="185" customWidth="1"/>
    <col min="9959" max="9959" width="3.08203125" style="185" customWidth="1"/>
    <col min="9960" max="9960" width="17.08203125" style="185" customWidth="1"/>
    <col min="9961" max="9961" width="3.08203125" style="185" customWidth="1"/>
    <col min="9962" max="9962" width="17.08203125" style="185" customWidth="1"/>
    <col min="9963" max="9963" width="3.08203125" style="185" customWidth="1"/>
    <col min="9964" max="9964" width="17.08203125" style="185" customWidth="1"/>
    <col min="9965" max="9965" width="11.08203125" style="185" bestFit="1" customWidth="1"/>
    <col min="9966" max="9966" width="12.4140625" style="185" customWidth="1"/>
    <col min="9967" max="9967" width="11.08203125" style="185" customWidth="1"/>
    <col min="9968" max="10210" width="8.83203125" style="185"/>
    <col min="10211" max="10211" width="47.83203125" style="185" customWidth="1"/>
    <col min="10212" max="10212" width="8.83203125" style="185"/>
    <col min="10213" max="10213" width="3.08203125" style="185" customWidth="1"/>
    <col min="10214" max="10214" width="17.08203125" style="185" customWidth="1"/>
    <col min="10215" max="10215" width="3.08203125" style="185" customWidth="1"/>
    <col min="10216" max="10216" width="17.08203125" style="185" customWidth="1"/>
    <col min="10217" max="10217" width="3.08203125" style="185" customWidth="1"/>
    <col min="10218" max="10218" width="17.08203125" style="185" customWidth="1"/>
    <col min="10219" max="10219" width="3.08203125" style="185" customWidth="1"/>
    <col min="10220" max="10220" width="17.08203125" style="185" customWidth="1"/>
    <col min="10221" max="10221" width="11.08203125" style="185" bestFit="1" customWidth="1"/>
    <col min="10222" max="10222" width="12.4140625" style="185" customWidth="1"/>
    <col min="10223" max="10223" width="11.08203125" style="185" customWidth="1"/>
    <col min="10224" max="10466" width="8.83203125" style="185"/>
    <col min="10467" max="10467" width="47.83203125" style="185" customWidth="1"/>
    <col min="10468" max="10468" width="8.83203125" style="185"/>
    <col min="10469" max="10469" width="3.08203125" style="185" customWidth="1"/>
    <col min="10470" max="10470" width="17.08203125" style="185" customWidth="1"/>
    <col min="10471" max="10471" width="3.08203125" style="185" customWidth="1"/>
    <col min="10472" max="10472" width="17.08203125" style="185" customWidth="1"/>
    <col min="10473" max="10473" width="3.08203125" style="185" customWidth="1"/>
    <col min="10474" max="10474" width="17.08203125" style="185" customWidth="1"/>
    <col min="10475" max="10475" width="3.08203125" style="185" customWidth="1"/>
    <col min="10476" max="10476" width="17.08203125" style="185" customWidth="1"/>
    <col min="10477" max="10477" width="11.08203125" style="185" bestFit="1" customWidth="1"/>
    <col min="10478" max="10478" width="12.4140625" style="185" customWidth="1"/>
    <col min="10479" max="10479" width="11.08203125" style="185" customWidth="1"/>
    <col min="10480" max="10722" width="8.83203125" style="185"/>
    <col min="10723" max="10723" width="47.83203125" style="185" customWidth="1"/>
    <col min="10724" max="10724" width="8.83203125" style="185"/>
    <col min="10725" max="10725" width="3.08203125" style="185" customWidth="1"/>
    <col min="10726" max="10726" width="17.08203125" style="185" customWidth="1"/>
    <col min="10727" max="10727" width="3.08203125" style="185" customWidth="1"/>
    <col min="10728" max="10728" width="17.08203125" style="185" customWidth="1"/>
    <col min="10729" max="10729" width="3.08203125" style="185" customWidth="1"/>
    <col min="10730" max="10730" width="17.08203125" style="185" customWidth="1"/>
    <col min="10731" max="10731" width="3.08203125" style="185" customWidth="1"/>
    <col min="10732" max="10732" width="17.08203125" style="185" customWidth="1"/>
    <col min="10733" max="10733" width="11.08203125" style="185" bestFit="1" customWidth="1"/>
    <col min="10734" max="10734" width="12.4140625" style="185" customWidth="1"/>
    <col min="10735" max="10735" width="11.08203125" style="185" customWidth="1"/>
    <col min="10736" max="10978" width="8.83203125" style="185"/>
    <col min="10979" max="10979" width="47.83203125" style="185" customWidth="1"/>
    <col min="10980" max="10980" width="8.83203125" style="185"/>
    <col min="10981" max="10981" width="3.08203125" style="185" customWidth="1"/>
    <col min="10982" max="10982" width="17.08203125" style="185" customWidth="1"/>
    <col min="10983" max="10983" width="3.08203125" style="185" customWidth="1"/>
    <col min="10984" max="10984" width="17.08203125" style="185" customWidth="1"/>
    <col min="10985" max="10985" width="3.08203125" style="185" customWidth="1"/>
    <col min="10986" max="10986" width="17.08203125" style="185" customWidth="1"/>
    <col min="10987" max="10987" width="3.08203125" style="185" customWidth="1"/>
    <col min="10988" max="10988" width="17.08203125" style="185" customWidth="1"/>
    <col min="10989" max="10989" width="11.08203125" style="185" bestFit="1" customWidth="1"/>
    <col min="10990" max="10990" width="12.4140625" style="185" customWidth="1"/>
    <col min="10991" max="10991" width="11.08203125" style="185" customWidth="1"/>
    <col min="10992" max="11234" width="8.83203125" style="185"/>
    <col min="11235" max="11235" width="47.83203125" style="185" customWidth="1"/>
    <col min="11236" max="11236" width="8.83203125" style="185"/>
    <col min="11237" max="11237" width="3.08203125" style="185" customWidth="1"/>
    <col min="11238" max="11238" width="17.08203125" style="185" customWidth="1"/>
    <col min="11239" max="11239" width="3.08203125" style="185" customWidth="1"/>
    <col min="11240" max="11240" width="17.08203125" style="185" customWidth="1"/>
    <col min="11241" max="11241" width="3.08203125" style="185" customWidth="1"/>
    <col min="11242" max="11242" width="17.08203125" style="185" customWidth="1"/>
    <col min="11243" max="11243" width="3.08203125" style="185" customWidth="1"/>
    <col min="11244" max="11244" width="17.08203125" style="185" customWidth="1"/>
    <col min="11245" max="11245" width="11.08203125" style="185" bestFit="1" customWidth="1"/>
    <col min="11246" max="11246" width="12.4140625" style="185" customWidth="1"/>
    <col min="11247" max="11247" width="11.08203125" style="185" customWidth="1"/>
    <col min="11248" max="11490" width="8.83203125" style="185"/>
    <col min="11491" max="11491" width="47.83203125" style="185" customWidth="1"/>
    <col min="11492" max="11492" width="8.83203125" style="185"/>
    <col min="11493" max="11493" width="3.08203125" style="185" customWidth="1"/>
    <col min="11494" max="11494" width="17.08203125" style="185" customWidth="1"/>
    <col min="11495" max="11495" width="3.08203125" style="185" customWidth="1"/>
    <col min="11496" max="11496" width="17.08203125" style="185" customWidth="1"/>
    <col min="11497" max="11497" width="3.08203125" style="185" customWidth="1"/>
    <col min="11498" max="11498" width="17.08203125" style="185" customWidth="1"/>
    <col min="11499" max="11499" width="3.08203125" style="185" customWidth="1"/>
    <col min="11500" max="11500" width="17.08203125" style="185" customWidth="1"/>
    <col min="11501" max="11501" width="11.08203125" style="185" bestFit="1" customWidth="1"/>
    <col min="11502" max="11502" width="12.4140625" style="185" customWidth="1"/>
    <col min="11503" max="11503" width="11.08203125" style="185" customWidth="1"/>
    <col min="11504" max="11746" width="8.83203125" style="185"/>
    <col min="11747" max="11747" width="47.83203125" style="185" customWidth="1"/>
    <col min="11748" max="11748" width="8.83203125" style="185"/>
    <col min="11749" max="11749" width="3.08203125" style="185" customWidth="1"/>
    <col min="11750" max="11750" width="17.08203125" style="185" customWidth="1"/>
    <col min="11751" max="11751" width="3.08203125" style="185" customWidth="1"/>
    <col min="11752" max="11752" width="17.08203125" style="185" customWidth="1"/>
    <col min="11753" max="11753" width="3.08203125" style="185" customWidth="1"/>
    <col min="11754" max="11754" width="17.08203125" style="185" customWidth="1"/>
    <col min="11755" max="11755" width="3.08203125" style="185" customWidth="1"/>
    <col min="11756" max="11756" width="17.08203125" style="185" customWidth="1"/>
    <col min="11757" max="11757" width="11.08203125" style="185" bestFit="1" customWidth="1"/>
    <col min="11758" max="11758" width="12.4140625" style="185" customWidth="1"/>
    <col min="11759" max="11759" width="11.08203125" style="185" customWidth="1"/>
    <col min="11760" max="12002" width="8.83203125" style="185"/>
    <col min="12003" max="12003" width="47.83203125" style="185" customWidth="1"/>
    <col min="12004" max="12004" width="8.83203125" style="185"/>
    <col min="12005" max="12005" width="3.08203125" style="185" customWidth="1"/>
    <col min="12006" max="12006" width="17.08203125" style="185" customWidth="1"/>
    <col min="12007" max="12007" width="3.08203125" style="185" customWidth="1"/>
    <col min="12008" max="12008" width="17.08203125" style="185" customWidth="1"/>
    <col min="12009" max="12009" width="3.08203125" style="185" customWidth="1"/>
    <col min="12010" max="12010" width="17.08203125" style="185" customWidth="1"/>
    <col min="12011" max="12011" width="3.08203125" style="185" customWidth="1"/>
    <col min="12012" max="12012" width="17.08203125" style="185" customWidth="1"/>
    <col min="12013" max="12013" width="11.08203125" style="185" bestFit="1" customWidth="1"/>
    <col min="12014" max="12014" width="12.4140625" style="185" customWidth="1"/>
    <col min="12015" max="12015" width="11.08203125" style="185" customWidth="1"/>
    <col min="12016" max="12258" width="8.83203125" style="185"/>
    <col min="12259" max="12259" width="47.83203125" style="185" customWidth="1"/>
    <col min="12260" max="12260" width="8.83203125" style="185"/>
    <col min="12261" max="12261" width="3.08203125" style="185" customWidth="1"/>
    <col min="12262" max="12262" width="17.08203125" style="185" customWidth="1"/>
    <col min="12263" max="12263" width="3.08203125" style="185" customWidth="1"/>
    <col min="12264" max="12264" width="17.08203125" style="185" customWidth="1"/>
    <col min="12265" max="12265" width="3.08203125" style="185" customWidth="1"/>
    <col min="12266" max="12266" width="17.08203125" style="185" customWidth="1"/>
    <col min="12267" max="12267" width="3.08203125" style="185" customWidth="1"/>
    <col min="12268" max="12268" width="17.08203125" style="185" customWidth="1"/>
    <col min="12269" max="12269" width="11.08203125" style="185" bestFit="1" customWidth="1"/>
    <col min="12270" max="12270" width="12.4140625" style="185" customWidth="1"/>
    <col min="12271" max="12271" width="11.08203125" style="185" customWidth="1"/>
    <col min="12272" max="12514" width="8.83203125" style="185"/>
    <col min="12515" max="12515" width="47.83203125" style="185" customWidth="1"/>
    <col min="12516" max="12516" width="8.83203125" style="185"/>
    <col min="12517" max="12517" width="3.08203125" style="185" customWidth="1"/>
    <col min="12518" max="12518" width="17.08203125" style="185" customWidth="1"/>
    <col min="12519" max="12519" width="3.08203125" style="185" customWidth="1"/>
    <col min="12520" max="12520" width="17.08203125" style="185" customWidth="1"/>
    <col min="12521" max="12521" width="3.08203125" style="185" customWidth="1"/>
    <col min="12522" max="12522" width="17.08203125" style="185" customWidth="1"/>
    <col min="12523" max="12523" width="3.08203125" style="185" customWidth="1"/>
    <col min="12524" max="12524" width="17.08203125" style="185" customWidth="1"/>
    <col min="12525" max="12525" width="11.08203125" style="185" bestFit="1" customWidth="1"/>
    <col min="12526" max="12526" width="12.4140625" style="185" customWidth="1"/>
    <col min="12527" max="12527" width="11.08203125" style="185" customWidth="1"/>
    <col min="12528" max="12770" width="8.83203125" style="185"/>
    <col min="12771" max="12771" width="47.83203125" style="185" customWidth="1"/>
    <col min="12772" max="12772" width="8.83203125" style="185"/>
    <col min="12773" max="12773" width="3.08203125" style="185" customWidth="1"/>
    <col min="12774" max="12774" width="17.08203125" style="185" customWidth="1"/>
    <col min="12775" max="12775" width="3.08203125" style="185" customWidth="1"/>
    <col min="12776" max="12776" width="17.08203125" style="185" customWidth="1"/>
    <col min="12777" max="12777" width="3.08203125" style="185" customWidth="1"/>
    <col min="12778" max="12778" width="17.08203125" style="185" customWidth="1"/>
    <col min="12779" max="12779" width="3.08203125" style="185" customWidth="1"/>
    <col min="12780" max="12780" width="17.08203125" style="185" customWidth="1"/>
    <col min="12781" max="12781" width="11.08203125" style="185" bestFit="1" customWidth="1"/>
    <col min="12782" max="12782" width="12.4140625" style="185" customWidth="1"/>
    <col min="12783" max="12783" width="11.08203125" style="185" customWidth="1"/>
    <col min="12784" max="13026" width="8.83203125" style="185"/>
    <col min="13027" max="13027" width="47.83203125" style="185" customWidth="1"/>
    <col min="13028" max="13028" width="8.83203125" style="185"/>
    <col min="13029" max="13029" width="3.08203125" style="185" customWidth="1"/>
    <col min="13030" max="13030" width="17.08203125" style="185" customWidth="1"/>
    <col min="13031" max="13031" width="3.08203125" style="185" customWidth="1"/>
    <col min="13032" max="13032" width="17.08203125" style="185" customWidth="1"/>
    <col min="13033" max="13033" width="3.08203125" style="185" customWidth="1"/>
    <col min="13034" max="13034" width="17.08203125" style="185" customWidth="1"/>
    <col min="13035" max="13035" width="3.08203125" style="185" customWidth="1"/>
    <col min="13036" max="13036" width="17.08203125" style="185" customWidth="1"/>
    <col min="13037" max="13037" width="11.08203125" style="185" bestFit="1" customWidth="1"/>
    <col min="13038" max="13038" width="12.4140625" style="185" customWidth="1"/>
    <col min="13039" max="13039" width="11.08203125" style="185" customWidth="1"/>
    <col min="13040" max="13282" width="8.83203125" style="185"/>
    <col min="13283" max="13283" width="47.83203125" style="185" customWidth="1"/>
    <col min="13284" max="13284" width="8.83203125" style="185"/>
    <col min="13285" max="13285" width="3.08203125" style="185" customWidth="1"/>
    <col min="13286" max="13286" width="17.08203125" style="185" customWidth="1"/>
    <col min="13287" max="13287" width="3.08203125" style="185" customWidth="1"/>
    <col min="13288" max="13288" width="17.08203125" style="185" customWidth="1"/>
    <col min="13289" max="13289" width="3.08203125" style="185" customWidth="1"/>
    <col min="13290" max="13290" width="17.08203125" style="185" customWidth="1"/>
    <col min="13291" max="13291" width="3.08203125" style="185" customWidth="1"/>
    <col min="13292" max="13292" width="17.08203125" style="185" customWidth="1"/>
    <col min="13293" max="13293" width="11.08203125" style="185" bestFit="1" customWidth="1"/>
    <col min="13294" max="13294" width="12.4140625" style="185" customWidth="1"/>
    <col min="13295" max="13295" width="11.08203125" style="185" customWidth="1"/>
    <col min="13296" max="13538" width="8.83203125" style="185"/>
    <col min="13539" max="13539" width="47.83203125" style="185" customWidth="1"/>
    <col min="13540" max="13540" width="8.83203125" style="185"/>
    <col min="13541" max="13541" width="3.08203125" style="185" customWidth="1"/>
    <col min="13542" max="13542" width="17.08203125" style="185" customWidth="1"/>
    <col min="13543" max="13543" width="3.08203125" style="185" customWidth="1"/>
    <col min="13544" max="13544" width="17.08203125" style="185" customWidth="1"/>
    <col min="13545" max="13545" width="3.08203125" style="185" customWidth="1"/>
    <col min="13546" max="13546" width="17.08203125" style="185" customWidth="1"/>
    <col min="13547" max="13547" width="3.08203125" style="185" customWidth="1"/>
    <col min="13548" max="13548" width="17.08203125" style="185" customWidth="1"/>
    <col min="13549" max="13549" width="11.08203125" style="185" bestFit="1" customWidth="1"/>
    <col min="13550" max="13550" width="12.4140625" style="185" customWidth="1"/>
    <col min="13551" max="13551" width="11.08203125" style="185" customWidth="1"/>
    <col min="13552" max="13794" width="8.83203125" style="185"/>
    <col min="13795" max="13795" width="47.83203125" style="185" customWidth="1"/>
    <col min="13796" max="13796" width="8.83203125" style="185"/>
    <col min="13797" max="13797" width="3.08203125" style="185" customWidth="1"/>
    <col min="13798" max="13798" width="17.08203125" style="185" customWidth="1"/>
    <col min="13799" max="13799" width="3.08203125" style="185" customWidth="1"/>
    <col min="13800" max="13800" width="17.08203125" style="185" customWidth="1"/>
    <col min="13801" max="13801" width="3.08203125" style="185" customWidth="1"/>
    <col min="13802" max="13802" width="17.08203125" style="185" customWidth="1"/>
    <col min="13803" max="13803" width="3.08203125" style="185" customWidth="1"/>
    <col min="13804" max="13804" width="17.08203125" style="185" customWidth="1"/>
    <col min="13805" max="13805" width="11.08203125" style="185" bestFit="1" customWidth="1"/>
    <col min="13806" max="13806" width="12.4140625" style="185" customWidth="1"/>
    <col min="13807" max="13807" width="11.08203125" style="185" customWidth="1"/>
    <col min="13808" max="14050" width="8.83203125" style="185"/>
    <col min="14051" max="14051" width="47.83203125" style="185" customWidth="1"/>
    <col min="14052" max="14052" width="8.83203125" style="185"/>
    <col min="14053" max="14053" width="3.08203125" style="185" customWidth="1"/>
    <col min="14054" max="14054" width="17.08203125" style="185" customWidth="1"/>
    <col min="14055" max="14055" width="3.08203125" style="185" customWidth="1"/>
    <col min="14056" max="14056" width="17.08203125" style="185" customWidth="1"/>
    <col min="14057" max="14057" width="3.08203125" style="185" customWidth="1"/>
    <col min="14058" max="14058" width="17.08203125" style="185" customWidth="1"/>
    <col min="14059" max="14059" width="3.08203125" style="185" customWidth="1"/>
    <col min="14060" max="14060" width="17.08203125" style="185" customWidth="1"/>
    <col min="14061" max="14061" width="11.08203125" style="185" bestFit="1" customWidth="1"/>
    <col min="14062" max="14062" width="12.4140625" style="185" customWidth="1"/>
    <col min="14063" max="14063" width="11.08203125" style="185" customWidth="1"/>
    <col min="14064" max="14306" width="8.83203125" style="185"/>
    <col min="14307" max="14307" width="47.83203125" style="185" customWidth="1"/>
    <col min="14308" max="14308" width="8.83203125" style="185"/>
    <col min="14309" max="14309" width="3.08203125" style="185" customWidth="1"/>
    <col min="14310" max="14310" width="17.08203125" style="185" customWidth="1"/>
    <col min="14311" max="14311" width="3.08203125" style="185" customWidth="1"/>
    <col min="14312" max="14312" width="17.08203125" style="185" customWidth="1"/>
    <col min="14313" max="14313" width="3.08203125" style="185" customWidth="1"/>
    <col min="14314" max="14314" width="17.08203125" style="185" customWidth="1"/>
    <col min="14315" max="14315" width="3.08203125" style="185" customWidth="1"/>
    <col min="14316" max="14316" width="17.08203125" style="185" customWidth="1"/>
    <col min="14317" max="14317" width="11.08203125" style="185" bestFit="1" customWidth="1"/>
    <col min="14318" max="14318" width="12.4140625" style="185" customWidth="1"/>
    <col min="14319" max="14319" width="11.08203125" style="185" customWidth="1"/>
    <col min="14320" max="14562" width="8.83203125" style="185"/>
    <col min="14563" max="14563" width="47.83203125" style="185" customWidth="1"/>
    <col min="14564" max="14564" width="8.83203125" style="185"/>
    <col min="14565" max="14565" width="3.08203125" style="185" customWidth="1"/>
    <col min="14566" max="14566" width="17.08203125" style="185" customWidth="1"/>
    <col min="14567" max="14567" width="3.08203125" style="185" customWidth="1"/>
    <col min="14568" max="14568" width="17.08203125" style="185" customWidth="1"/>
    <col min="14569" max="14569" width="3.08203125" style="185" customWidth="1"/>
    <col min="14570" max="14570" width="17.08203125" style="185" customWidth="1"/>
    <col min="14571" max="14571" width="3.08203125" style="185" customWidth="1"/>
    <col min="14572" max="14572" width="17.08203125" style="185" customWidth="1"/>
    <col min="14573" max="14573" width="11.08203125" style="185" bestFit="1" customWidth="1"/>
    <col min="14574" max="14574" width="12.4140625" style="185" customWidth="1"/>
    <col min="14575" max="14575" width="11.08203125" style="185" customWidth="1"/>
    <col min="14576" max="14818" width="8.83203125" style="185"/>
    <col min="14819" max="14819" width="47.83203125" style="185" customWidth="1"/>
    <col min="14820" max="14820" width="8.83203125" style="185"/>
    <col min="14821" max="14821" width="3.08203125" style="185" customWidth="1"/>
    <col min="14822" max="14822" width="17.08203125" style="185" customWidth="1"/>
    <col min="14823" max="14823" width="3.08203125" style="185" customWidth="1"/>
    <col min="14824" max="14824" width="17.08203125" style="185" customWidth="1"/>
    <col min="14825" max="14825" width="3.08203125" style="185" customWidth="1"/>
    <col min="14826" max="14826" width="17.08203125" style="185" customWidth="1"/>
    <col min="14827" max="14827" width="3.08203125" style="185" customWidth="1"/>
    <col min="14828" max="14828" width="17.08203125" style="185" customWidth="1"/>
    <col min="14829" max="14829" width="11.08203125" style="185" bestFit="1" customWidth="1"/>
    <col min="14830" max="14830" width="12.4140625" style="185" customWidth="1"/>
    <col min="14831" max="14831" width="11.08203125" style="185" customWidth="1"/>
    <col min="14832" max="15074" width="8.83203125" style="185"/>
    <col min="15075" max="15075" width="47.83203125" style="185" customWidth="1"/>
    <col min="15076" max="15076" width="8.83203125" style="185"/>
    <col min="15077" max="15077" width="3.08203125" style="185" customWidth="1"/>
    <col min="15078" max="15078" width="17.08203125" style="185" customWidth="1"/>
    <col min="15079" max="15079" width="3.08203125" style="185" customWidth="1"/>
    <col min="15080" max="15080" width="17.08203125" style="185" customWidth="1"/>
    <col min="15081" max="15081" width="3.08203125" style="185" customWidth="1"/>
    <col min="15082" max="15082" width="17.08203125" style="185" customWidth="1"/>
    <col min="15083" max="15083" width="3.08203125" style="185" customWidth="1"/>
    <col min="15084" max="15084" width="17.08203125" style="185" customWidth="1"/>
    <col min="15085" max="15085" width="11.08203125" style="185" bestFit="1" customWidth="1"/>
    <col min="15086" max="15086" width="12.4140625" style="185" customWidth="1"/>
    <col min="15087" max="15087" width="11.08203125" style="185" customWidth="1"/>
    <col min="15088" max="15330" width="8.83203125" style="185"/>
    <col min="15331" max="15331" width="47.83203125" style="185" customWidth="1"/>
    <col min="15332" max="15332" width="8.83203125" style="185"/>
    <col min="15333" max="15333" width="3.08203125" style="185" customWidth="1"/>
    <col min="15334" max="15334" width="17.08203125" style="185" customWidth="1"/>
    <col min="15335" max="15335" width="3.08203125" style="185" customWidth="1"/>
    <col min="15336" max="15336" width="17.08203125" style="185" customWidth="1"/>
    <col min="15337" max="15337" width="3.08203125" style="185" customWidth="1"/>
    <col min="15338" max="15338" width="17.08203125" style="185" customWidth="1"/>
    <col min="15339" max="15339" width="3.08203125" style="185" customWidth="1"/>
    <col min="15340" max="15340" width="17.08203125" style="185" customWidth="1"/>
    <col min="15341" max="15341" width="11.08203125" style="185" bestFit="1" customWidth="1"/>
    <col min="15342" max="15342" width="12.4140625" style="185" customWidth="1"/>
    <col min="15343" max="15343" width="11.08203125" style="185" customWidth="1"/>
    <col min="15344" max="15586" width="8.83203125" style="185"/>
    <col min="15587" max="15587" width="47.83203125" style="185" customWidth="1"/>
    <col min="15588" max="15588" width="8.83203125" style="185"/>
    <col min="15589" max="15589" width="3.08203125" style="185" customWidth="1"/>
    <col min="15590" max="15590" width="17.08203125" style="185" customWidth="1"/>
    <col min="15591" max="15591" width="3.08203125" style="185" customWidth="1"/>
    <col min="15592" max="15592" width="17.08203125" style="185" customWidth="1"/>
    <col min="15593" max="15593" width="3.08203125" style="185" customWidth="1"/>
    <col min="15594" max="15594" width="17.08203125" style="185" customWidth="1"/>
    <col min="15595" max="15595" width="3.08203125" style="185" customWidth="1"/>
    <col min="15596" max="15596" width="17.08203125" style="185" customWidth="1"/>
    <col min="15597" max="15597" width="11.08203125" style="185" bestFit="1" customWidth="1"/>
    <col min="15598" max="15598" width="12.4140625" style="185" customWidth="1"/>
    <col min="15599" max="15599" width="11.08203125" style="185" customWidth="1"/>
    <col min="15600" max="15842" width="8.83203125" style="185"/>
    <col min="15843" max="15843" width="47.83203125" style="185" customWidth="1"/>
    <col min="15844" max="15844" width="8.83203125" style="185"/>
    <col min="15845" max="15845" width="3.08203125" style="185" customWidth="1"/>
    <col min="15846" max="15846" width="17.08203125" style="185" customWidth="1"/>
    <col min="15847" max="15847" width="3.08203125" style="185" customWidth="1"/>
    <col min="15848" max="15848" width="17.08203125" style="185" customWidth="1"/>
    <col min="15849" max="15849" width="3.08203125" style="185" customWidth="1"/>
    <col min="15850" max="15850" width="17.08203125" style="185" customWidth="1"/>
    <col min="15851" max="15851" width="3.08203125" style="185" customWidth="1"/>
    <col min="15852" max="15852" width="17.08203125" style="185" customWidth="1"/>
    <col min="15853" max="15853" width="11.08203125" style="185" bestFit="1" customWidth="1"/>
    <col min="15854" max="15854" width="12.4140625" style="185" customWidth="1"/>
    <col min="15855" max="15855" width="11.08203125" style="185" customWidth="1"/>
    <col min="15856" max="16098" width="8.83203125" style="185"/>
    <col min="16099" max="16099" width="47.83203125" style="185" customWidth="1"/>
    <col min="16100" max="16100" width="8.83203125" style="185"/>
    <col min="16101" max="16101" width="3.08203125" style="185" customWidth="1"/>
    <col min="16102" max="16102" width="17.08203125" style="185" customWidth="1"/>
    <col min="16103" max="16103" width="3.08203125" style="185" customWidth="1"/>
    <col min="16104" max="16104" width="17.08203125" style="185" customWidth="1"/>
    <col min="16105" max="16105" width="3.08203125" style="185" customWidth="1"/>
    <col min="16106" max="16106" width="17.08203125" style="185" customWidth="1"/>
    <col min="16107" max="16107" width="3.08203125" style="185" customWidth="1"/>
    <col min="16108" max="16108" width="17.08203125" style="185" customWidth="1"/>
    <col min="16109" max="16109" width="11.08203125" style="185" bestFit="1" customWidth="1"/>
    <col min="16110" max="16110" width="12.4140625" style="185" customWidth="1"/>
    <col min="16111" max="16111" width="11.08203125" style="185" customWidth="1"/>
    <col min="16112" max="16352" width="8.83203125" style="185"/>
    <col min="16353" max="16384" width="9.08203125" style="185" customWidth="1"/>
  </cols>
  <sheetData>
    <row r="1" spans="2:12" ht="20.5" x14ac:dyDescent="0.65">
      <c r="J1" s="265" t="s">
        <v>185</v>
      </c>
      <c r="K1" s="265"/>
      <c r="L1" s="265"/>
    </row>
    <row r="2" spans="2:12" ht="20.5" x14ac:dyDescent="0.65">
      <c r="B2" s="264" t="s">
        <v>0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2:12" ht="20.5" x14ac:dyDescent="0.6">
      <c r="B3" s="266" t="s">
        <v>110</v>
      </c>
      <c r="C3" s="266"/>
      <c r="D3" s="266"/>
      <c r="E3" s="266"/>
      <c r="F3" s="266"/>
      <c r="G3" s="266"/>
      <c r="H3" s="266"/>
      <c r="I3" s="266"/>
      <c r="J3" s="266"/>
      <c r="K3" s="266"/>
      <c r="L3" s="266"/>
    </row>
    <row r="4" spans="2:12" ht="20.5" x14ac:dyDescent="0.65">
      <c r="B4" s="264" t="s">
        <v>303</v>
      </c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2:12" ht="11" customHeight="1" x14ac:dyDescent="0.65"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</row>
    <row r="6" spans="2:12" ht="20.5" x14ac:dyDescent="0.65">
      <c r="B6" s="187"/>
      <c r="C6" s="187"/>
      <c r="F6" s="267" t="s">
        <v>2</v>
      </c>
      <c r="G6" s="267"/>
      <c r="H6" s="267"/>
      <c r="I6" s="267"/>
      <c r="J6" s="267"/>
      <c r="K6" s="267"/>
      <c r="L6" s="267"/>
    </row>
    <row r="7" spans="2:12" ht="20.5" x14ac:dyDescent="0.65">
      <c r="B7" s="187"/>
      <c r="C7" s="187"/>
      <c r="F7" s="268" t="s">
        <v>3</v>
      </c>
      <c r="G7" s="268"/>
      <c r="H7" s="268"/>
      <c r="J7" s="267" t="s">
        <v>4</v>
      </c>
      <c r="K7" s="267"/>
      <c r="L7" s="267"/>
    </row>
    <row r="8" spans="2:12" ht="20.5" x14ac:dyDescent="0.65">
      <c r="D8" s="188" t="s">
        <v>5</v>
      </c>
      <c r="E8" s="189"/>
      <c r="F8" s="190">
        <v>2566</v>
      </c>
      <c r="G8" s="191"/>
      <c r="H8" s="190">
        <v>2565</v>
      </c>
      <c r="I8" s="192"/>
      <c r="J8" s="193">
        <v>2566</v>
      </c>
      <c r="K8" s="189"/>
      <c r="L8" s="193">
        <v>2565</v>
      </c>
    </row>
    <row r="9" spans="2:12" ht="20.5" x14ac:dyDescent="0.65">
      <c r="B9" s="194" t="s">
        <v>111</v>
      </c>
      <c r="C9" s="194"/>
    </row>
    <row r="10" spans="2:12" x14ac:dyDescent="0.6">
      <c r="B10" s="184" t="s">
        <v>360</v>
      </c>
      <c r="E10" s="192"/>
      <c r="F10" s="192">
        <f>'PL 9 M'!E38</f>
        <v>143279</v>
      </c>
      <c r="G10" s="192"/>
      <c r="H10" s="192">
        <f>'PL 9 M'!G38</f>
        <v>32193</v>
      </c>
      <c r="I10" s="192"/>
      <c r="J10" s="192">
        <f>'PL 9 M'!I38</f>
        <v>61420</v>
      </c>
      <c r="K10" s="192"/>
      <c r="L10" s="77">
        <f>'PL 9 M'!K43</f>
        <v>479</v>
      </c>
    </row>
    <row r="11" spans="2:12" x14ac:dyDescent="0.6">
      <c r="B11" s="195" t="s">
        <v>216</v>
      </c>
      <c r="C11" s="195"/>
      <c r="E11" s="196"/>
      <c r="F11" s="192"/>
      <c r="G11" s="192"/>
      <c r="H11" s="192"/>
      <c r="I11" s="196"/>
      <c r="J11" s="192"/>
      <c r="K11" s="239"/>
      <c r="L11" s="77"/>
    </row>
    <row r="12" spans="2:12" x14ac:dyDescent="0.6">
      <c r="B12" s="185"/>
      <c r="C12" s="184" t="s">
        <v>112</v>
      </c>
      <c r="E12" s="196"/>
      <c r="F12" s="197">
        <v>47280</v>
      </c>
      <c r="G12" s="197"/>
      <c r="H12" s="197">
        <v>26922</v>
      </c>
      <c r="I12" s="196"/>
      <c r="J12" s="197">
        <v>5767</v>
      </c>
      <c r="K12" s="197"/>
      <c r="L12" s="197">
        <v>11969</v>
      </c>
    </row>
    <row r="13" spans="2:12" x14ac:dyDescent="0.6">
      <c r="B13" s="185"/>
      <c r="C13" s="184" t="s">
        <v>113</v>
      </c>
      <c r="E13" s="196"/>
      <c r="F13" s="197">
        <v>14590</v>
      </c>
      <c r="G13" s="197"/>
      <c r="H13" s="197">
        <v>4096</v>
      </c>
      <c r="I13" s="196"/>
      <c r="J13" s="197">
        <v>11646</v>
      </c>
      <c r="K13" s="197"/>
      <c r="L13" s="197">
        <v>3975</v>
      </c>
    </row>
    <row r="14" spans="2:12" x14ac:dyDescent="0.6">
      <c r="B14" s="185"/>
      <c r="C14" s="184" t="s">
        <v>334</v>
      </c>
      <c r="E14" s="196"/>
      <c r="F14" s="197">
        <v>747</v>
      </c>
      <c r="G14" s="197"/>
      <c r="H14" s="192">
        <v>0</v>
      </c>
      <c r="I14" s="196"/>
      <c r="J14" s="197">
        <v>747</v>
      </c>
      <c r="K14" s="197"/>
      <c r="L14" s="192">
        <v>0</v>
      </c>
    </row>
    <row r="15" spans="2:12" x14ac:dyDescent="0.6">
      <c r="B15" s="185"/>
      <c r="C15" s="184" t="s">
        <v>114</v>
      </c>
      <c r="E15" s="196"/>
      <c r="F15" s="197">
        <v>-1265</v>
      </c>
      <c r="G15" s="197"/>
      <c r="H15" s="197">
        <v>-2388</v>
      </c>
      <c r="I15" s="196"/>
      <c r="J15" s="197">
        <v>-1265</v>
      </c>
      <c r="K15" s="197"/>
      <c r="L15" s="197">
        <v>-354</v>
      </c>
    </row>
    <row r="16" spans="2:12" hidden="1" x14ac:dyDescent="0.6">
      <c r="B16" s="185"/>
      <c r="C16" s="198" t="s">
        <v>217</v>
      </c>
      <c r="E16" s="196"/>
      <c r="F16" s="197"/>
      <c r="G16" s="197"/>
      <c r="H16" s="197"/>
      <c r="I16" s="196"/>
      <c r="J16" s="197"/>
      <c r="K16" s="197"/>
      <c r="L16" s="197"/>
    </row>
    <row r="17" spans="2:13" x14ac:dyDescent="0.6">
      <c r="B17" s="185"/>
      <c r="C17" s="198" t="s">
        <v>92</v>
      </c>
      <c r="E17" s="196"/>
      <c r="F17" s="192">
        <v>0</v>
      </c>
      <c r="G17" s="192"/>
      <c r="H17" s="192">
        <v>673</v>
      </c>
      <c r="I17" s="192"/>
      <c r="J17" s="192">
        <v>0</v>
      </c>
      <c r="K17" s="192"/>
      <c r="L17" s="192">
        <v>673</v>
      </c>
    </row>
    <row r="18" spans="2:13" hidden="1" x14ac:dyDescent="0.6">
      <c r="B18" s="185"/>
      <c r="C18" s="198" t="s">
        <v>218</v>
      </c>
      <c r="E18" s="196"/>
      <c r="F18" s="192"/>
      <c r="G18" s="192"/>
      <c r="H18" s="192"/>
      <c r="I18" s="192"/>
      <c r="J18" s="192"/>
      <c r="K18" s="192"/>
      <c r="L18" s="192"/>
    </row>
    <row r="19" spans="2:13" x14ac:dyDescent="0.6">
      <c r="B19" s="185"/>
      <c r="C19" s="198" t="s">
        <v>359</v>
      </c>
      <c r="E19" s="196"/>
      <c r="F19" s="192">
        <v>4680</v>
      </c>
      <c r="G19" s="192"/>
      <c r="H19" s="192">
        <v>0</v>
      </c>
      <c r="I19" s="192"/>
      <c r="J19" s="192">
        <v>4680</v>
      </c>
      <c r="K19" s="192"/>
      <c r="L19" s="192">
        <v>0</v>
      </c>
    </row>
    <row r="20" spans="2:13" x14ac:dyDescent="0.6">
      <c r="B20" s="185"/>
      <c r="C20" s="198" t="s">
        <v>356</v>
      </c>
      <c r="E20" s="196"/>
      <c r="F20" s="192">
        <v>6253</v>
      </c>
      <c r="G20" s="192"/>
      <c r="H20" s="192">
        <v>0</v>
      </c>
      <c r="I20" s="192"/>
      <c r="J20" s="192">
        <v>6253</v>
      </c>
      <c r="K20" s="192"/>
      <c r="L20" s="192">
        <v>0</v>
      </c>
    </row>
    <row r="21" spans="2:13" x14ac:dyDescent="0.6">
      <c r="B21" s="185"/>
      <c r="C21" s="198" t="s">
        <v>115</v>
      </c>
      <c r="E21" s="199"/>
      <c r="F21" s="197">
        <v>563</v>
      </c>
      <c r="G21" s="197"/>
      <c r="H21" s="197">
        <v>386</v>
      </c>
      <c r="I21" s="199"/>
      <c r="J21" s="197">
        <v>206</v>
      </c>
      <c r="K21" s="197"/>
      <c r="L21" s="197">
        <v>167</v>
      </c>
    </row>
    <row r="22" spans="2:13" x14ac:dyDescent="0.6">
      <c r="B22" s="185"/>
      <c r="C22" s="198" t="s">
        <v>116</v>
      </c>
      <c r="E22" s="199"/>
      <c r="F22" s="197">
        <v>-8135</v>
      </c>
      <c r="G22" s="197"/>
      <c r="H22" s="197">
        <v>-26107</v>
      </c>
      <c r="I22" s="199"/>
      <c r="J22" s="197">
        <v>-19</v>
      </c>
      <c r="K22" s="199"/>
      <c r="L22" s="197">
        <v>-14958</v>
      </c>
    </row>
    <row r="23" spans="2:13" x14ac:dyDescent="0.6">
      <c r="B23" s="185"/>
      <c r="C23" s="198" t="s">
        <v>309</v>
      </c>
      <c r="E23" s="199"/>
      <c r="F23" s="192">
        <v>0</v>
      </c>
      <c r="G23" s="192"/>
      <c r="H23" s="192">
        <v>-11</v>
      </c>
      <c r="I23" s="192"/>
      <c r="J23" s="192">
        <v>0</v>
      </c>
      <c r="K23" s="199"/>
      <c r="L23" s="192">
        <v>0</v>
      </c>
    </row>
    <row r="24" spans="2:13" x14ac:dyDescent="0.6">
      <c r="B24" s="185"/>
      <c r="C24" s="198" t="s">
        <v>164</v>
      </c>
      <c r="E24" s="199"/>
      <c r="F24" s="197">
        <v>-1912</v>
      </c>
      <c r="G24" s="197"/>
      <c r="H24" s="197">
        <v>-10020</v>
      </c>
      <c r="I24" s="199"/>
      <c r="J24" s="197">
        <v>-1869</v>
      </c>
      <c r="K24" s="199"/>
      <c r="L24" s="77">
        <v>-7891</v>
      </c>
    </row>
    <row r="25" spans="2:13" hidden="1" x14ac:dyDescent="0.6">
      <c r="B25" s="185"/>
      <c r="C25" s="198" t="s">
        <v>117</v>
      </c>
      <c r="E25" s="199"/>
      <c r="F25" s="192"/>
      <c r="G25" s="197"/>
      <c r="H25" s="197"/>
      <c r="I25" s="199"/>
      <c r="J25" s="197"/>
      <c r="K25" s="199"/>
      <c r="L25" s="77"/>
    </row>
    <row r="26" spans="2:13" hidden="1" x14ac:dyDescent="0.6">
      <c r="B26" s="185"/>
      <c r="C26" s="198" t="s">
        <v>118</v>
      </c>
      <c r="E26" s="199"/>
      <c r="F26" s="192"/>
      <c r="G26" s="197"/>
      <c r="H26" s="192"/>
      <c r="I26" s="199"/>
      <c r="J26" s="197"/>
      <c r="K26" s="199"/>
      <c r="L26" s="192"/>
    </row>
    <row r="27" spans="2:13" x14ac:dyDescent="0.6">
      <c r="B27" s="185"/>
      <c r="C27" s="198" t="s">
        <v>310</v>
      </c>
      <c r="E27" s="199"/>
      <c r="F27" s="192">
        <v>0</v>
      </c>
      <c r="G27" s="197"/>
      <c r="H27" s="197">
        <v>-2300</v>
      </c>
      <c r="I27" s="199"/>
      <c r="J27" s="197">
        <v>0</v>
      </c>
      <c r="K27" s="199"/>
      <c r="L27" s="200">
        <v>-300</v>
      </c>
    </row>
    <row r="28" spans="2:13" x14ac:dyDescent="0.6">
      <c r="B28" s="185"/>
      <c r="C28" s="198" t="s">
        <v>335</v>
      </c>
      <c r="D28" s="198"/>
      <c r="E28" s="198"/>
      <c r="F28" s="192">
        <v>-111425</v>
      </c>
      <c r="G28" s="197"/>
      <c r="H28" s="192">
        <v>0</v>
      </c>
      <c r="I28" s="192"/>
      <c r="J28" s="192">
        <v>-110715</v>
      </c>
      <c r="K28" s="192"/>
      <c r="L28" s="192">
        <v>0</v>
      </c>
    </row>
    <row r="29" spans="2:13" x14ac:dyDescent="0.6">
      <c r="B29" s="185"/>
      <c r="C29" s="198" t="s">
        <v>219</v>
      </c>
      <c r="D29" s="198"/>
      <c r="E29" s="198"/>
      <c r="F29" s="192">
        <v>-3</v>
      </c>
      <c r="G29" s="197"/>
      <c r="H29" s="192">
        <v>0</v>
      </c>
      <c r="I29" s="198"/>
      <c r="J29" s="192">
        <v>0</v>
      </c>
      <c r="K29" s="199"/>
      <c r="L29" s="192">
        <v>0</v>
      </c>
    </row>
    <row r="30" spans="2:13" x14ac:dyDescent="0.6">
      <c r="B30" s="185"/>
      <c r="C30" s="198" t="s">
        <v>119</v>
      </c>
      <c r="D30" s="198"/>
      <c r="E30" s="198"/>
      <c r="F30" s="192">
        <v>-49188</v>
      </c>
      <c r="G30" s="197"/>
      <c r="H30" s="197">
        <v>-27381</v>
      </c>
      <c r="I30" s="197"/>
      <c r="J30" s="192">
        <v>0</v>
      </c>
      <c r="K30" s="197"/>
      <c r="L30" s="192">
        <v>0</v>
      </c>
    </row>
    <row r="31" spans="2:13" x14ac:dyDescent="0.6">
      <c r="B31" s="185"/>
      <c r="C31" s="198" t="s">
        <v>166</v>
      </c>
      <c r="D31" s="198"/>
      <c r="E31" s="198"/>
      <c r="F31" s="192">
        <v>0</v>
      </c>
      <c r="G31" s="197"/>
      <c r="H31" s="192">
        <v>0</v>
      </c>
      <c r="I31" s="197"/>
      <c r="J31" s="197">
        <v>-4117</v>
      </c>
      <c r="K31" s="197"/>
      <c r="L31" s="197">
        <v>-973</v>
      </c>
    </row>
    <row r="32" spans="2:13" x14ac:dyDescent="0.6">
      <c r="B32" s="185"/>
      <c r="C32" s="198" t="s">
        <v>120</v>
      </c>
      <c r="E32" s="199"/>
      <c r="F32" s="197">
        <v>-40259</v>
      </c>
      <c r="G32" s="197"/>
      <c r="H32" s="197">
        <v>-2066</v>
      </c>
      <c r="I32" s="199"/>
      <c r="J32" s="197">
        <v>-40424</v>
      </c>
      <c r="K32" s="199"/>
      <c r="L32" s="197">
        <v>-16513</v>
      </c>
      <c r="M32" s="201"/>
    </row>
    <row r="33" spans="2:12" ht="20.5" x14ac:dyDescent="0.65">
      <c r="B33" s="185"/>
      <c r="C33" s="198" t="s">
        <v>121</v>
      </c>
      <c r="D33" s="198"/>
      <c r="E33" s="198"/>
      <c r="F33" s="77">
        <v>44324</v>
      </c>
      <c r="G33" s="77"/>
      <c r="H33" s="192">
        <v>4904</v>
      </c>
      <c r="I33" s="202"/>
      <c r="J33" s="77">
        <v>18428</v>
      </c>
      <c r="K33" s="240"/>
      <c r="L33" s="192">
        <v>2938</v>
      </c>
    </row>
    <row r="34" spans="2:12" ht="20.5" x14ac:dyDescent="0.65">
      <c r="B34" s="185"/>
      <c r="C34" s="198" t="s">
        <v>122</v>
      </c>
      <c r="D34" s="198"/>
      <c r="E34" s="198"/>
      <c r="F34" s="203">
        <v>7543</v>
      </c>
      <c r="G34" s="77"/>
      <c r="H34" s="203">
        <v>1399</v>
      </c>
      <c r="I34" s="202"/>
      <c r="J34" s="236">
        <v>0</v>
      </c>
      <c r="K34" s="240"/>
      <c r="L34" s="236">
        <v>0</v>
      </c>
    </row>
    <row r="35" spans="2:12" x14ac:dyDescent="0.6">
      <c r="B35" s="195" t="s">
        <v>123</v>
      </c>
      <c r="C35" s="195"/>
      <c r="D35" s="195"/>
      <c r="E35" s="196"/>
      <c r="F35" s="192"/>
      <c r="G35" s="192"/>
      <c r="H35" s="192"/>
      <c r="I35" s="196"/>
      <c r="J35" s="192"/>
      <c r="K35" s="239"/>
      <c r="L35" s="77"/>
    </row>
    <row r="36" spans="2:12" x14ac:dyDescent="0.6">
      <c r="B36" s="185"/>
      <c r="C36" s="195" t="s">
        <v>124</v>
      </c>
      <c r="E36" s="196"/>
      <c r="F36" s="192">
        <f>SUM(F10:F34)</f>
        <v>57072</v>
      </c>
      <c r="G36" s="192"/>
      <c r="H36" s="192">
        <f>SUM(H10:H35)</f>
        <v>300</v>
      </c>
      <c r="I36" s="196"/>
      <c r="J36" s="192">
        <f>SUM(J10:J34)</f>
        <v>-49262</v>
      </c>
      <c r="K36" s="239"/>
      <c r="L36" s="192">
        <f>SUM(L10:L34)</f>
        <v>-20788</v>
      </c>
    </row>
    <row r="37" spans="2:12" ht="8" customHeight="1" x14ac:dyDescent="0.6">
      <c r="B37" s="195"/>
      <c r="C37" s="195"/>
      <c r="E37" s="196"/>
      <c r="F37" s="192"/>
      <c r="G37" s="192"/>
      <c r="H37" s="192"/>
      <c r="I37" s="196"/>
      <c r="J37" s="192"/>
      <c r="K37" s="239"/>
      <c r="L37" s="77"/>
    </row>
    <row r="38" spans="2:12" x14ac:dyDescent="0.6">
      <c r="B38" s="195" t="s">
        <v>125</v>
      </c>
      <c r="C38" s="195"/>
      <c r="E38" s="196"/>
      <c r="F38" s="192"/>
      <c r="G38" s="192"/>
      <c r="H38" s="192"/>
      <c r="I38" s="196"/>
      <c r="J38" s="192"/>
      <c r="K38" s="239"/>
      <c r="L38" s="77"/>
    </row>
    <row r="39" spans="2:12" x14ac:dyDescent="0.6">
      <c r="B39" s="185"/>
      <c r="C39" s="184" t="s">
        <v>126</v>
      </c>
      <c r="E39" s="204"/>
      <c r="F39" s="197">
        <v>-50823</v>
      </c>
      <c r="G39" s="192"/>
      <c r="H39" s="197">
        <v>2480</v>
      </c>
      <c r="I39" s="204"/>
      <c r="J39" s="197">
        <v>-293</v>
      </c>
      <c r="K39" s="197"/>
      <c r="L39" s="197">
        <v>2139</v>
      </c>
    </row>
    <row r="40" spans="2:12" x14ac:dyDescent="0.6">
      <c r="B40" s="185"/>
      <c r="C40" s="184" t="s">
        <v>336</v>
      </c>
      <c r="E40" s="204"/>
      <c r="F40" s="197">
        <v>-188723</v>
      </c>
      <c r="G40" s="192"/>
      <c r="H40" s="192">
        <v>0</v>
      </c>
      <c r="I40" s="204"/>
      <c r="J40" s="192">
        <v>0</v>
      </c>
      <c r="K40" s="192"/>
      <c r="L40" s="192">
        <v>0</v>
      </c>
    </row>
    <row r="41" spans="2:12" x14ac:dyDescent="0.6">
      <c r="B41" s="185"/>
      <c r="C41" s="184" t="s">
        <v>200</v>
      </c>
      <c r="D41" s="206"/>
      <c r="E41" s="207"/>
      <c r="F41" s="77">
        <v>-4991</v>
      </c>
      <c r="G41" s="77"/>
      <c r="H41" s="207">
        <v>0</v>
      </c>
      <c r="I41" s="207"/>
      <c r="J41" s="207">
        <v>0</v>
      </c>
      <c r="K41" s="207"/>
      <c r="L41" s="207">
        <v>0</v>
      </c>
    </row>
    <row r="42" spans="2:12" x14ac:dyDescent="0.6">
      <c r="B42" s="185"/>
      <c r="C42" s="184" t="s">
        <v>201</v>
      </c>
      <c r="D42" s="206"/>
      <c r="E42" s="207"/>
      <c r="F42" s="217">
        <v>1915</v>
      </c>
      <c r="G42" s="77"/>
      <c r="H42" s="207">
        <v>0</v>
      </c>
      <c r="I42" s="207"/>
      <c r="J42" s="207">
        <v>0</v>
      </c>
      <c r="K42" s="207"/>
      <c r="L42" s="207">
        <v>0</v>
      </c>
    </row>
    <row r="43" spans="2:12" x14ac:dyDescent="0.6">
      <c r="B43" s="185"/>
      <c r="C43" s="184" t="s">
        <v>206</v>
      </c>
      <c r="D43" s="206"/>
      <c r="E43" s="207"/>
      <c r="F43" s="217">
        <v>2647</v>
      </c>
      <c r="G43" s="77"/>
      <c r="H43" s="207">
        <v>0</v>
      </c>
      <c r="I43" s="207"/>
      <c r="J43" s="207">
        <v>0</v>
      </c>
      <c r="K43" s="207"/>
      <c r="L43" s="207">
        <v>0</v>
      </c>
    </row>
    <row r="44" spans="2:12" x14ac:dyDescent="0.6">
      <c r="B44" s="185"/>
      <c r="C44" s="184" t="s">
        <v>127</v>
      </c>
      <c r="E44" s="204"/>
      <c r="F44" s="197">
        <v>-17827</v>
      </c>
      <c r="G44" s="192"/>
      <c r="H44" s="197">
        <v>-441</v>
      </c>
      <c r="I44" s="204"/>
      <c r="J44" s="192">
        <v>-4680</v>
      </c>
      <c r="K44" s="197"/>
      <c r="L44" s="197">
        <v>1429</v>
      </c>
    </row>
    <row r="45" spans="2:12" x14ac:dyDescent="0.6">
      <c r="B45" s="185"/>
      <c r="C45" s="184" t="s">
        <v>128</v>
      </c>
      <c r="E45" s="204"/>
      <c r="F45" s="197">
        <v>-2629</v>
      </c>
      <c r="G45" s="192"/>
      <c r="H45" s="197">
        <v>-867</v>
      </c>
      <c r="I45" s="204"/>
      <c r="J45" s="197">
        <v>-2488</v>
      </c>
      <c r="K45" s="197"/>
      <c r="L45" s="197">
        <v>-1268</v>
      </c>
    </row>
    <row r="46" spans="2:12" x14ac:dyDescent="0.6">
      <c r="B46" s="185" t="s">
        <v>167</v>
      </c>
      <c r="E46" s="204"/>
      <c r="F46" s="197"/>
      <c r="G46" s="192"/>
      <c r="H46" s="192"/>
      <c r="I46" s="204"/>
      <c r="J46" s="197"/>
      <c r="K46" s="197"/>
      <c r="L46" s="197"/>
    </row>
    <row r="47" spans="2:12" x14ac:dyDescent="0.6">
      <c r="B47" s="185"/>
      <c r="C47" s="184" t="s">
        <v>129</v>
      </c>
      <c r="E47" s="204"/>
      <c r="F47" s="197">
        <v>76020</v>
      </c>
      <c r="G47" s="192"/>
      <c r="H47" s="197">
        <v>1966</v>
      </c>
      <c r="I47" s="204"/>
      <c r="J47" s="197">
        <v>-69076</v>
      </c>
      <c r="K47" s="197"/>
      <c r="L47" s="197">
        <v>1226</v>
      </c>
    </row>
    <row r="48" spans="2:12" hidden="1" x14ac:dyDescent="0.6">
      <c r="B48" s="185"/>
      <c r="C48" s="184" t="s">
        <v>220</v>
      </c>
      <c r="E48" s="204"/>
      <c r="F48" s="192"/>
      <c r="G48" s="197"/>
      <c r="H48" s="197"/>
      <c r="I48" s="204"/>
      <c r="J48" s="192"/>
      <c r="K48" s="197"/>
      <c r="L48" s="197"/>
    </row>
    <row r="49" spans="2:12" x14ac:dyDescent="0.6">
      <c r="B49" s="185"/>
      <c r="C49" s="185" t="s">
        <v>130</v>
      </c>
      <c r="E49" s="204"/>
      <c r="F49" s="192">
        <v>-1646</v>
      </c>
      <c r="G49" s="197"/>
      <c r="H49" s="192">
        <v>-615</v>
      </c>
      <c r="I49" s="204"/>
      <c r="J49" s="192">
        <v>-23</v>
      </c>
      <c r="K49" s="197"/>
      <c r="L49" s="192">
        <v>-627</v>
      </c>
    </row>
    <row r="50" spans="2:12" hidden="1" x14ac:dyDescent="0.6">
      <c r="B50" s="185"/>
      <c r="C50" s="205" t="s">
        <v>42</v>
      </c>
      <c r="E50" s="204"/>
      <c r="F50" s="192"/>
      <c r="G50" s="197"/>
      <c r="H50" s="197"/>
      <c r="I50" s="204"/>
      <c r="J50" s="197"/>
      <c r="K50" s="197"/>
      <c r="L50" s="197"/>
    </row>
    <row r="51" spans="2:12" ht="20.5" x14ac:dyDescent="0.65">
      <c r="B51" s="185"/>
      <c r="C51" s="185" t="s">
        <v>131</v>
      </c>
      <c r="D51" s="206"/>
      <c r="E51" s="207"/>
      <c r="F51" s="203">
        <v>1666</v>
      </c>
      <c r="G51" s="77"/>
      <c r="H51" s="197">
        <v>-37</v>
      </c>
      <c r="I51" s="202"/>
      <c r="J51" s="203">
        <v>-659</v>
      </c>
      <c r="K51" s="240"/>
      <c r="L51" s="197">
        <v>206</v>
      </c>
    </row>
    <row r="52" spans="2:12" ht="20.5" x14ac:dyDescent="0.65">
      <c r="B52" s="208" t="s">
        <v>132</v>
      </c>
      <c r="C52" s="185"/>
      <c r="E52" s="202"/>
      <c r="F52" s="209">
        <f>SUM(F36:F51)</f>
        <v>-127319</v>
      </c>
      <c r="G52" s="209"/>
      <c r="H52" s="210">
        <f>SUM(H36:H51)</f>
        <v>2786</v>
      </c>
      <c r="I52" s="202"/>
      <c r="J52" s="209">
        <f>SUM(J36:J51)</f>
        <v>-126481</v>
      </c>
      <c r="K52" s="240"/>
      <c r="L52" s="210">
        <f>SUM(L36:L51)</f>
        <v>-17683</v>
      </c>
    </row>
    <row r="53" spans="2:12" ht="7" customHeight="1" x14ac:dyDescent="0.65">
      <c r="B53" s="208"/>
      <c r="C53" s="185"/>
      <c r="E53" s="202"/>
      <c r="F53" s="209"/>
      <c r="G53" s="209"/>
      <c r="H53" s="209"/>
      <c r="I53" s="202"/>
      <c r="J53" s="209"/>
      <c r="K53" s="240"/>
      <c r="L53" s="209"/>
    </row>
    <row r="54" spans="2:12" ht="20.5" x14ac:dyDescent="0.65">
      <c r="B54" s="185"/>
      <c r="C54" s="211" t="s">
        <v>221</v>
      </c>
      <c r="E54" s="202"/>
      <c r="F54" s="197">
        <v>13456</v>
      </c>
      <c r="G54" s="197"/>
      <c r="H54" s="192">
        <v>0</v>
      </c>
      <c r="I54" s="202"/>
      <c r="J54" s="197">
        <v>13456</v>
      </c>
      <c r="K54" s="240"/>
      <c r="L54" s="192">
        <v>0</v>
      </c>
    </row>
    <row r="55" spans="2:12" ht="20.5" hidden="1" x14ac:dyDescent="0.65">
      <c r="B55" s="185"/>
      <c r="C55" s="211" t="s">
        <v>133</v>
      </c>
      <c r="E55" s="202"/>
      <c r="F55" s="212">
        <v>0</v>
      </c>
      <c r="G55" s="197"/>
      <c r="H55" s="207">
        <v>0</v>
      </c>
      <c r="I55" s="202"/>
      <c r="J55" s="197">
        <v>0</v>
      </c>
      <c r="K55" s="240"/>
      <c r="L55" s="207">
        <v>0</v>
      </c>
    </row>
    <row r="56" spans="2:12" ht="20.5" x14ac:dyDescent="0.65">
      <c r="B56" s="185"/>
      <c r="C56" s="185" t="s">
        <v>122</v>
      </c>
      <c r="E56" s="202"/>
      <c r="F56" s="77">
        <v>-6779</v>
      </c>
      <c r="G56" s="77"/>
      <c r="H56" s="207">
        <v>-302</v>
      </c>
      <c r="I56" s="202"/>
      <c r="J56" s="77">
        <v>0</v>
      </c>
      <c r="K56" s="240"/>
      <c r="L56" s="207">
        <v>0</v>
      </c>
    </row>
    <row r="57" spans="2:12" ht="20.5" x14ac:dyDescent="0.65">
      <c r="B57" s="194" t="s">
        <v>134</v>
      </c>
      <c r="C57" s="185"/>
      <c r="E57" s="202"/>
      <c r="F57" s="213">
        <f>SUM(F52:F56)</f>
        <v>-120642</v>
      </c>
      <c r="G57" s="214"/>
      <c r="H57" s="213">
        <f>SUM(H52:H56)</f>
        <v>2484</v>
      </c>
      <c r="I57" s="202"/>
      <c r="J57" s="213">
        <f>SUM(J52:J56)</f>
        <v>-113025</v>
      </c>
      <c r="K57" s="240"/>
      <c r="L57" s="213">
        <f>SUM(L52:L56)</f>
        <v>-17683</v>
      </c>
    </row>
    <row r="58" spans="2:12" ht="13.5" customHeight="1" x14ac:dyDescent="0.65">
      <c r="B58" s="194"/>
      <c r="C58" s="185"/>
      <c r="E58" s="202"/>
      <c r="F58" s="214"/>
      <c r="G58" s="214"/>
      <c r="H58" s="214"/>
      <c r="I58" s="202"/>
      <c r="J58" s="214"/>
      <c r="K58" s="240"/>
      <c r="L58" s="214"/>
    </row>
    <row r="59" spans="2:12" ht="20.5" x14ac:dyDescent="0.65">
      <c r="B59" s="264" t="s">
        <v>294</v>
      </c>
      <c r="C59" s="264"/>
      <c r="D59" s="264"/>
      <c r="E59" s="264"/>
      <c r="F59" s="264"/>
      <c r="G59" s="264"/>
      <c r="H59" s="264"/>
      <c r="I59" s="264"/>
      <c r="J59" s="264"/>
      <c r="K59" s="264"/>
      <c r="L59" s="264"/>
    </row>
    <row r="60" spans="2:12" ht="20.5" x14ac:dyDescent="0.65">
      <c r="C60" s="194"/>
      <c r="J60" s="265" t="s">
        <v>185</v>
      </c>
      <c r="K60" s="265"/>
      <c r="L60" s="265"/>
    </row>
    <row r="61" spans="2:12" ht="20.5" x14ac:dyDescent="0.65">
      <c r="B61" s="264" t="s">
        <v>0</v>
      </c>
      <c r="C61" s="264"/>
      <c r="D61" s="264"/>
      <c r="E61" s="264"/>
      <c r="F61" s="264"/>
      <c r="G61" s="264"/>
      <c r="H61" s="264"/>
      <c r="I61" s="264"/>
      <c r="J61" s="264"/>
      <c r="K61" s="264"/>
      <c r="L61" s="264"/>
    </row>
    <row r="62" spans="2:12" ht="20.5" x14ac:dyDescent="0.6">
      <c r="B62" s="266" t="s">
        <v>110</v>
      </c>
      <c r="C62" s="266"/>
      <c r="D62" s="266"/>
      <c r="E62" s="266"/>
      <c r="F62" s="266"/>
      <c r="G62" s="266"/>
      <c r="H62" s="266"/>
      <c r="I62" s="266"/>
      <c r="J62" s="266"/>
      <c r="K62" s="266"/>
      <c r="L62" s="266"/>
    </row>
    <row r="63" spans="2:12" ht="20.5" x14ac:dyDescent="0.65">
      <c r="B63" s="264" t="s">
        <v>303</v>
      </c>
      <c r="C63" s="264"/>
      <c r="D63" s="264"/>
      <c r="E63" s="264"/>
      <c r="F63" s="264"/>
      <c r="G63" s="264"/>
      <c r="H63" s="264"/>
      <c r="I63" s="264"/>
      <c r="J63" s="264"/>
      <c r="K63" s="264"/>
      <c r="L63" s="264"/>
    </row>
    <row r="64" spans="2:12" ht="20.5" x14ac:dyDescent="0.65">
      <c r="B64" s="186"/>
      <c r="C64" s="186"/>
      <c r="D64" s="186"/>
      <c r="E64" s="186"/>
      <c r="F64" s="186"/>
      <c r="G64" s="186"/>
      <c r="H64" s="186"/>
      <c r="I64" s="186"/>
      <c r="J64" s="186"/>
      <c r="K64" s="186"/>
      <c r="L64" s="186"/>
    </row>
    <row r="65" spans="2:12" ht="20.5" x14ac:dyDescent="0.65">
      <c r="B65" s="187"/>
      <c r="C65" s="187"/>
      <c r="F65" s="267" t="s">
        <v>2</v>
      </c>
      <c r="G65" s="267"/>
      <c r="H65" s="267"/>
      <c r="I65" s="267"/>
      <c r="J65" s="267"/>
      <c r="K65" s="267"/>
      <c r="L65" s="267"/>
    </row>
    <row r="66" spans="2:12" ht="20.5" x14ac:dyDescent="0.65">
      <c r="B66" s="187"/>
      <c r="C66" s="187"/>
      <c r="F66" s="268" t="s">
        <v>3</v>
      </c>
      <c r="G66" s="268"/>
      <c r="H66" s="268"/>
      <c r="J66" s="268" t="s">
        <v>4</v>
      </c>
      <c r="K66" s="268"/>
      <c r="L66" s="268"/>
    </row>
    <row r="67" spans="2:12" ht="20.5" x14ac:dyDescent="0.65">
      <c r="B67" s="187"/>
      <c r="C67" s="187"/>
      <c r="D67" s="188" t="s">
        <v>5</v>
      </c>
      <c r="F67" s="190">
        <v>2566</v>
      </c>
      <c r="G67" s="191"/>
      <c r="H67" s="190">
        <v>2565</v>
      </c>
      <c r="I67" s="192"/>
      <c r="J67" s="193">
        <v>2566</v>
      </c>
      <c r="K67" s="189"/>
      <c r="L67" s="193">
        <v>2565</v>
      </c>
    </row>
    <row r="68" spans="2:12" ht="20.5" x14ac:dyDescent="0.65">
      <c r="B68" s="194" t="s">
        <v>135</v>
      </c>
      <c r="C68" s="194"/>
      <c r="D68" s="215"/>
      <c r="E68" s="216"/>
      <c r="F68" s="216"/>
      <c r="G68" s="216"/>
      <c r="H68" s="216"/>
      <c r="I68" s="216"/>
      <c r="J68" s="216"/>
      <c r="K68" s="216"/>
      <c r="L68" s="216"/>
    </row>
    <row r="69" spans="2:12" x14ac:dyDescent="0.6">
      <c r="B69" s="185"/>
      <c r="C69" s="185" t="s">
        <v>136</v>
      </c>
      <c r="D69" s="206"/>
      <c r="E69" s="207"/>
      <c r="F69" s="90">
        <v>26080</v>
      </c>
      <c r="G69" s="77"/>
      <c r="H69" s="90">
        <v>697</v>
      </c>
      <c r="I69" s="207"/>
      <c r="J69" s="207">
        <v>30640</v>
      </c>
      <c r="K69" s="207"/>
      <c r="L69" s="77">
        <v>15118</v>
      </c>
    </row>
    <row r="70" spans="2:12" hidden="1" x14ac:dyDescent="0.6">
      <c r="B70" s="185"/>
      <c r="C70" s="185" t="s">
        <v>222</v>
      </c>
      <c r="D70" s="206"/>
      <c r="E70" s="207"/>
      <c r="F70" s="207">
        <v>0</v>
      </c>
      <c r="G70" s="77"/>
      <c r="H70" s="207">
        <v>0</v>
      </c>
      <c r="I70" s="207"/>
      <c r="J70" s="207">
        <v>0</v>
      </c>
      <c r="K70" s="207"/>
      <c r="L70" s="207">
        <v>0</v>
      </c>
    </row>
    <row r="71" spans="2:12" ht="21" hidden="1" customHeight="1" x14ac:dyDescent="0.6">
      <c r="B71" s="185"/>
      <c r="C71" s="185" t="s">
        <v>223</v>
      </c>
      <c r="D71" s="206"/>
      <c r="E71" s="207"/>
      <c r="F71" s="207">
        <v>0</v>
      </c>
      <c r="G71" s="77"/>
      <c r="H71" s="207">
        <v>0</v>
      </c>
      <c r="I71" s="207"/>
      <c r="J71" s="207">
        <v>0</v>
      </c>
      <c r="K71" s="207"/>
      <c r="L71" s="207">
        <v>0</v>
      </c>
    </row>
    <row r="72" spans="2:12" ht="21" customHeight="1" x14ac:dyDescent="0.6">
      <c r="B72" s="185"/>
      <c r="C72" s="185" t="s">
        <v>137</v>
      </c>
      <c r="D72" s="206"/>
      <c r="E72" s="207"/>
      <c r="F72" s="207">
        <v>-31026</v>
      </c>
      <c r="G72" s="77"/>
      <c r="H72" s="77">
        <v>206</v>
      </c>
      <c r="I72" s="207"/>
      <c r="J72" s="207">
        <v>0</v>
      </c>
      <c r="K72" s="207"/>
      <c r="L72" s="77">
        <v>205</v>
      </c>
    </row>
    <row r="73" spans="2:12" x14ac:dyDescent="0.6">
      <c r="B73" s="185"/>
      <c r="C73" s="185" t="s">
        <v>337</v>
      </c>
      <c r="D73" s="206"/>
      <c r="E73" s="207"/>
      <c r="F73" s="207">
        <v>79958</v>
      </c>
      <c r="G73" s="77"/>
      <c r="H73" s="207">
        <v>0</v>
      </c>
      <c r="I73" s="207"/>
      <c r="J73" s="207">
        <v>79958</v>
      </c>
      <c r="K73" s="207"/>
      <c r="L73" s="207">
        <v>0</v>
      </c>
    </row>
    <row r="74" spans="2:12" ht="21" hidden="1" customHeight="1" x14ac:dyDescent="0.6">
      <c r="B74" s="185"/>
      <c r="C74" s="185" t="s">
        <v>224</v>
      </c>
      <c r="D74" s="206"/>
      <c r="E74" s="207"/>
      <c r="F74" s="207">
        <v>0</v>
      </c>
      <c r="G74" s="77"/>
      <c r="H74" s="207">
        <v>0</v>
      </c>
      <c r="I74" s="207"/>
      <c r="J74" s="207">
        <v>0</v>
      </c>
      <c r="K74" s="207"/>
      <c r="L74" s="207">
        <v>0</v>
      </c>
    </row>
    <row r="75" spans="2:12" ht="21" hidden="1" customHeight="1" x14ac:dyDescent="0.6">
      <c r="B75" s="185"/>
      <c r="C75" s="185" t="s">
        <v>225</v>
      </c>
      <c r="D75" s="206"/>
      <c r="E75" s="207"/>
      <c r="F75" s="207">
        <v>0</v>
      </c>
      <c r="G75" s="77"/>
      <c r="H75" s="207">
        <v>0</v>
      </c>
      <c r="I75" s="207"/>
      <c r="J75" s="207">
        <v>0</v>
      </c>
      <c r="K75" s="207"/>
      <c r="L75" s="207">
        <v>0</v>
      </c>
    </row>
    <row r="76" spans="2:12" x14ac:dyDescent="0.6">
      <c r="B76" s="185"/>
      <c r="C76" s="185" t="s">
        <v>226</v>
      </c>
      <c r="D76" s="206"/>
      <c r="E76" s="207"/>
      <c r="F76" s="207">
        <v>0</v>
      </c>
      <c r="G76" s="77"/>
      <c r="H76" s="207">
        <v>0</v>
      </c>
      <c r="I76" s="207"/>
      <c r="J76" s="207">
        <v>0</v>
      </c>
      <c r="K76" s="207"/>
      <c r="L76" s="77">
        <v>-15300</v>
      </c>
    </row>
    <row r="77" spans="2:12" ht="21" customHeight="1" x14ac:dyDescent="0.6">
      <c r="B77" s="185"/>
      <c r="C77" s="185" t="s">
        <v>338</v>
      </c>
      <c r="D77" s="206"/>
      <c r="E77" s="207"/>
      <c r="F77" s="77">
        <v>-570550</v>
      </c>
      <c r="G77" s="77"/>
      <c r="H77" s="207">
        <v>0</v>
      </c>
      <c r="I77" s="207"/>
      <c r="J77" s="207">
        <v>-570550</v>
      </c>
      <c r="K77" s="207"/>
      <c r="L77" s="207">
        <v>0</v>
      </c>
    </row>
    <row r="78" spans="2:12" ht="21" customHeight="1" x14ac:dyDescent="0.6">
      <c r="B78" s="185"/>
      <c r="C78" s="185" t="s">
        <v>339</v>
      </c>
      <c r="D78" s="206"/>
      <c r="E78" s="207"/>
      <c r="F78" s="77">
        <v>-21285</v>
      </c>
      <c r="G78" s="77"/>
      <c r="H78" s="207">
        <v>0</v>
      </c>
      <c r="I78" s="207"/>
      <c r="J78" s="207">
        <v>-21285</v>
      </c>
      <c r="K78" s="207"/>
      <c r="L78" s="207">
        <v>0</v>
      </c>
    </row>
    <row r="79" spans="2:12" ht="21" hidden="1" customHeight="1" x14ac:dyDescent="0.6">
      <c r="B79" s="185"/>
      <c r="C79" s="198" t="s">
        <v>27</v>
      </c>
      <c r="D79" s="198"/>
      <c r="E79" s="198"/>
      <c r="F79" s="207">
        <v>0</v>
      </c>
      <c r="G79" s="197"/>
      <c r="H79" s="207">
        <v>0</v>
      </c>
      <c r="I79" s="197"/>
      <c r="J79" s="207">
        <v>0</v>
      </c>
      <c r="K79" s="197"/>
      <c r="L79" s="207">
        <v>0</v>
      </c>
    </row>
    <row r="80" spans="2:12" ht="22" customHeight="1" x14ac:dyDescent="0.6">
      <c r="B80" s="185"/>
      <c r="C80" s="205" t="s">
        <v>138</v>
      </c>
      <c r="D80" s="206"/>
      <c r="E80" s="207"/>
      <c r="F80" s="207">
        <v>0</v>
      </c>
      <c r="G80" s="77"/>
      <c r="H80" s="207">
        <v>0</v>
      </c>
      <c r="I80" s="207"/>
      <c r="J80" s="207">
        <v>0</v>
      </c>
      <c r="K80" s="207"/>
      <c r="L80" s="207">
        <v>-320235</v>
      </c>
    </row>
    <row r="81" spans="2:12" ht="21" customHeight="1" x14ac:dyDescent="0.6">
      <c r="B81" s="185"/>
      <c r="C81" s="205" t="s">
        <v>193</v>
      </c>
      <c r="D81" s="206"/>
      <c r="E81" s="207"/>
      <c r="F81" s="207">
        <v>0</v>
      </c>
      <c r="G81" s="77"/>
      <c r="H81" s="207">
        <v>0</v>
      </c>
      <c r="I81" s="207"/>
      <c r="J81" s="207">
        <v>0</v>
      </c>
      <c r="K81" s="207"/>
      <c r="L81" s="207">
        <v>239500</v>
      </c>
    </row>
    <row r="82" spans="2:12" ht="21" hidden="1" customHeight="1" x14ac:dyDescent="0.6">
      <c r="B82" s="185"/>
      <c r="C82" s="205" t="s">
        <v>227</v>
      </c>
      <c r="D82" s="206"/>
      <c r="E82" s="207"/>
      <c r="F82" s="207">
        <v>0</v>
      </c>
      <c r="G82" s="77"/>
      <c r="H82" s="207">
        <v>0</v>
      </c>
      <c r="I82" s="207"/>
      <c r="J82" s="207">
        <v>0</v>
      </c>
      <c r="K82" s="207"/>
      <c r="L82" s="207">
        <v>0</v>
      </c>
    </row>
    <row r="83" spans="2:12" ht="21" hidden="1" customHeight="1" x14ac:dyDescent="0.6">
      <c r="B83" s="185"/>
      <c r="C83" s="185" t="s">
        <v>194</v>
      </c>
      <c r="D83" s="206"/>
      <c r="E83" s="207"/>
      <c r="F83" s="207">
        <v>0</v>
      </c>
      <c r="G83" s="77"/>
      <c r="H83" s="207">
        <v>0</v>
      </c>
      <c r="I83" s="207"/>
      <c r="J83" s="207">
        <v>0</v>
      </c>
      <c r="K83" s="207"/>
      <c r="L83" s="207">
        <v>0</v>
      </c>
    </row>
    <row r="84" spans="2:12" hidden="1" x14ac:dyDescent="0.6">
      <c r="B84" s="185"/>
      <c r="C84" s="185" t="s">
        <v>228</v>
      </c>
      <c r="D84" s="206"/>
      <c r="E84" s="207"/>
      <c r="F84" s="207">
        <v>0</v>
      </c>
      <c r="G84" s="77"/>
      <c r="H84" s="207">
        <v>0</v>
      </c>
      <c r="I84" s="207"/>
      <c r="J84" s="207">
        <v>0</v>
      </c>
      <c r="K84" s="207"/>
      <c r="L84" s="207">
        <v>0</v>
      </c>
    </row>
    <row r="85" spans="2:12" x14ac:dyDescent="0.6">
      <c r="B85" s="185"/>
      <c r="C85" s="185" t="s">
        <v>311</v>
      </c>
      <c r="D85" s="206"/>
      <c r="E85" s="207"/>
      <c r="F85" s="207">
        <v>0</v>
      </c>
      <c r="G85" s="77"/>
      <c r="H85" s="207">
        <v>-22000</v>
      </c>
      <c r="I85" s="207"/>
      <c r="J85" s="207">
        <v>0</v>
      </c>
      <c r="K85" s="207"/>
      <c r="L85" s="207">
        <v>-22000</v>
      </c>
    </row>
    <row r="86" spans="2:12" x14ac:dyDescent="0.6">
      <c r="B86" s="185"/>
      <c r="C86" s="185" t="s">
        <v>162</v>
      </c>
      <c r="D86" s="206"/>
      <c r="E86" s="207"/>
      <c r="F86" s="207">
        <v>0</v>
      </c>
      <c r="G86" s="77"/>
      <c r="H86" s="207">
        <v>-7592</v>
      </c>
      <c r="I86" s="207"/>
      <c r="J86" s="207">
        <v>0</v>
      </c>
      <c r="K86" s="207"/>
      <c r="L86" s="207">
        <v>0</v>
      </c>
    </row>
    <row r="87" spans="2:12" x14ac:dyDescent="0.6">
      <c r="B87" s="185"/>
      <c r="C87" s="185" t="s">
        <v>341</v>
      </c>
      <c r="D87" s="206"/>
      <c r="E87" s="207"/>
      <c r="F87" s="207">
        <v>0</v>
      </c>
      <c r="G87" s="77"/>
      <c r="H87" s="207">
        <v>200</v>
      </c>
      <c r="I87" s="207"/>
      <c r="J87" s="77">
        <v>89753</v>
      </c>
      <c r="K87" s="207"/>
      <c r="L87" s="207">
        <v>0</v>
      </c>
    </row>
    <row r="88" spans="2:12" x14ac:dyDescent="0.6">
      <c r="B88" s="185"/>
      <c r="C88" s="185" t="s">
        <v>342</v>
      </c>
      <c r="D88" s="206"/>
      <c r="E88" s="207"/>
      <c r="F88" s="77">
        <v>-2000</v>
      </c>
      <c r="G88" s="77"/>
      <c r="H88" s="207">
        <v>0</v>
      </c>
      <c r="I88" s="207"/>
      <c r="J88" s="77">
        <v>-345472</v>
      </c>
      <c r="K88" s="207"/>
      <c r="L88" s="207">
        <v>0</v>
      </c>
    </row>
    <row r="89" spans="2:12" ht="21" hidden="1" customHeight="1" x14ac:dyDescent="0.6">
      <c r="B89" s="185"/>
      <c r="C89" s="185" t="s">
        <v>229</v>
      </c>
      <c r="D89" s="206"/>
      <c r="E89" s="207"/>
      <c r="F89" s="207">
        <v>0</v>
      </c>
      <c r="G89" s="77"/>
      <c r="H89" s="207">
        <v>0</v>
      </c>
      <c r="I89" s="207"/>
      <c r="J89" s="207">
        <v>0</v>
      </c>
      <c r="K89" s="207"/>
      <c r="L89" s="207">
        <v>0</v>
      </c>
    </row>
    <row r="90" spans="2:12" ht="21" customHeight="1" x14ac:dyDescent="0.6">
      <c r="B90" s="185"/>
      <c r="C90" s="185" t="s">
        <v>350</v>
      </c>
      <c r="D90" s="206"/>
      <c r="E90" s="207"/>
      <c r="F90" s="77">
        <v>5000</v>
      </c>
      <c r="G90" s="77"/>
      <c r="H90" s="207">
        <v>0</v>
      </c>
      <c r="I90" s="207"/>
      <c r="J90" s="207">
        <v>0</v>
      </c>
      <c r="K90" s="207"/>
      <c r="L90" s="207">
        <v>0</v>
      </c>
    </row>
    <row r="91" spans="2:12" ht="21" customHeight="1" x14ac:dyDescent="0.6">
      <c r="B91" s="185"/>
      <c r="C91" s="185" t="s">
        <v>343</v>
      </c>
      <c r="D91" s="206"/>
      <c r="E91" s="207"/>
      <c r="F91" s="77">
        <v>360964</v>
      </c>
      <c r="G91" s="77"/>
      <c r="H91" s="207">
        <v>0</v>
      </c>
      <c r="I91" s="207"/>
      <c r="J91" s="207">
        <v>360964</v>
      </c>
      <c r="K91" s="207"/>
      <c r="L91" s="207">
        <v>0</v>
      </c>
    </row>
    <row r="92" spans="2:12" ht="21" customHeight="1" x14ac:dyDescent="0.6">
      <c r="B92" s="185"/>
      <c r="C92" s="185" t="s">
        <v>195</v>
      </c>
      <c r="D92" s="206"/>
      <c r="E92" s="207"/>
      <c r="F92" s="77">
        <v>-726596</v>
      </c>
      <c r="G92" s="77"/>
      <c r="H92" s="207">
        <v>0</v>
      </c>
      <c r="I92" s="207"/>
      <c r="J92" s="207">
        <v>-726596</v>
      </c>
      <c r="K92" s="207"/>
      <c r="L92" s="207">
        <v>0</v>
      </c>
    </row>
    <row r="93" spans="2:12" x14ac:dyDescent="0.6">
      <c r="B93" s="185"/>
      <c r="C93" s="185" t="s">
        <v>139</v>
      </c>
      <c r="D93" s="206"/>
      <c r="E93" s="207"/>
      <c r="F93" s="207">
        <v>0</v>
      </c>
      <c r="G93" s="77"/>
      <c r="H93" s="207">
        <v>-742277</v>
      </c>
      <c r="I93" s="207"/>
      <c r="J93" s="207">
        <v>0</v>
      </c>
      <c r="K93" s="207"/>
      <c r="L93" s="207">
        <v>-739250</v>
      </c>
    </row>
    <row r="94" spans="2:12" ht="21" hidden="1" customHeight="1" x14ac:dyDescent="0.6">
      <c r="B94" s="185"/>
      <c r="C94" s="184" t="s">
        <v>230</v>
      </c>
      <c r="D94" s="206"/>
      <c r="E94" s="207"/>
      <c r="F94" s="207">
        <v>0</v>
      </c>
      <c r="G94" s="77"/>
      <c r="H94" s="207">
        <v>0</v>
      </c>
      <c r="I94" s="207"/>
      <c r="J94" s="207">
        <v>0</v>
      </c>
      <c r="K94" s="207"/>
      <c r="L94" s="207">
        <v>0</v>
      </c>
    </row>
    <row r="95" spans="2:12" x14ac:dyDescent="0.6">
      <c r="B95" s="185"/>
      <c r="C95" s="184" t="s">
        <v>351</v>
      </c>
      <c r="D95" s="206"/>
      <c r="E95" s="207"/>
      <c r="F95" s="77">
        <v>132843</v>
      </c>
      <c r="G95" s="77"/>
      <c r="H95" s="207">
        <v>0</v>
      </c>
      <c r="I95" s="207"/>
      <c r="J95" s="207">
        <v>0</v>
      </c>
      <c r="K95" s="207"/>
      <c r="L95" s="207">
        <v>0</v>
      </c>
    </row>
    <row r="96" spans="2:12" x14ac:dyDescent="0.6">
      <c r="B96" s="185"/>
      <c r="C96" s="184" t="s">
        <v>140</v>
      </c>
      <c r="D96" s="206"/>
      <c r="E96" s="207"/>
      <c r="F96" s="77">
        <v>-1904</v>
      </c>
      <c r="G96" s="77"/>
      <c r="H96" s="77">
        <v>-158964</v>
      </c>
      <c r="I96" s="207"/>
      <c r="J96" s="207">
        <v>-245</v>
      </c>
      <c r="K96" s="207"/>
      <c r="L96" s="207">
        <v>-55431</v>
      </c>
    </row>
    <row r="97" spans="2:12" ht="21" hidden="1" customHeight="1" x14ac:dyDescent="0.6">
      <c r="B97" s="185"/>
      <c r="C97" s="184" t="s">
        <v>173</v>
      </c>
      <c r="D97" s="206"/>
      <c r="E97" s="207"/>
      <c r="F97" s="77">
        <v>0</v>
      </c>
      <c r="G97" s="77"/>
      <c r="H97" s="77">
        <v>0</v>
      </c>
      <c r="I97" s="207"/>
      <c r="J97" s="207">
        <v>0</v>
      </c>
      <c r="K97" s="207"/>
      <c r="L97" s="207">
        <v>0</v>
      </c>
    </row>
    <row r="98" spans="2:12" ht="21" customHeight="1" x14ac:dyDescent="0.6">
      <c r="B98" s="185"/>
      <c r="C98" s="184" t="s">
        <v>174</v>
      </c>
      <c r="D98" s="206"/>
      <c r="E98" s="207"/>
      <c r="F98" s="77">
        <v>0</v>
      </c>
      <c r="G98" s="77"/>
      <c r="H98" s="77">
        <v>-958</v>
      </c>
      <c r="I98" s="207"/>
      <c r="J98" s="207">
        <v>0</v>
      </c>
      <c r="K98" s="207"/>
      <c r="L98" s="207">
        <v>-958</v>
      </c>
    </row>
    <row r="99" spans="2:12" x14ac:dyDescent="0.6">
      <c r="B99" s="185"/>
      <c r="C99" s="185" t="s">
        <v>312</v>
      </c>
      <c r="D99" s="206"/>
      <c r="E99" s="207"/>
      <c r="F99" s="218">
        <v>8134</v>
      </c>
      <c r="G99" s="219"/>
      <c r="H99" s="77">
        <v>27587</v>
      </c>
      <c r="I99" s="219"/>
      <c r="J99" s="207">
        <v>1870</v>
      </c>
      <c r="K99" s="241"/>
      <c r="L99" s="77">
        <v>19898</v>
      </c>
    </row>
    <row r="100" spans="2:12" ht="21" customHeight="1" x14ac:dyDescent="0.6">
      <c r="B100" s="185"/>
      <c r="C100" s="185" t="s">
        <v>231</v>
      </c>
      <c r="D100" s="206"/>
      <c r="E100" s="207"/>
      <c r="F100" s="77">
        <v>0</v>
      </c>
      <c r="G100" s="77"/>
      <c r="H100" s="77">
        <v>144</v>
      </c>
      <c r="I100" s="207"/>
      <c r="J100" s="207">
        <v>0</v>
      </c>
      <c r="K100" s="207"/>
      <c r="L100" s="207">
        <v>0</v>
      </c>
    </row>
    <row r="101" spans="2:12" x14ac:dyDescent="0.6">
      <c r="B101" s="185"/>
      <c r="C101" s="184" t="s">
        <v>141</v>
      </c>
      <c r="D101" s="206"/>
      <c r="E101" s="207"/>
      <c r="F101" s="217">
        <v>0</v>
      </c>
      <c r="G101" s="77"/>
      <c r="H101" s="77">
        <v>-20</v>
      </c>
      <c r="I101" s="207"/>
      <c r="J101" s="207">
        <v>0</v>
      </c>
      <c r="K101" s="207"/>
      <c r="L101" s="77">
        <v>-20</v>
      </c>
    </row>
    <row r="102" spans="2:12" ht="21" customHeight="1" x14ac:dyDescent="0.6">
      <c r="B102" s="185"/>
      <c r="C102" s="184" t="s">
        <v>204</v>
      </c>
      <c r="D102" s="206"/>
      <c r="E102" s="207"/>
      <c r="F102" s="217">
        <v>-2200</v>
      </c>
      <c r="G102" s="77"/>
      <c r="H102" s="207">
        <v>0</v>
      </c>
      <c r="I102" s="207"/>
      <c r="J102" s="207">
        <v>0</v>
      </c>
      <c r="K102" s="207"/>
      <c r="L102" s="207">
        <v>0</v>
      </c>
    </row>
    <row r="103" spans="2:12" ht="21" customHeight="1" x14ac:dyDescent="0.6">
      <c r="B103" s="185"/>
      <c r="C103" s="184" t="s">
        <v>166</v>
      </c>
      <c r="D103" s="206"/>
      <c r="E103" s="207"/>
      <c r="F103" s="217">
        <v>3705</v>
      </c>
      <c r="G103" s="77"/>
      <c r="H103" s="207">
        <v>0</v>
      </c>
      <c r="I103" s="207"/>
      <c r="J103" s="207">
        <v>3705</v>
      </c>
      <c r="K103" s="207"/>
      <c r="L103" s="77">
        <v>973</v>
      </c>
    </row>
    <row r="104" spans="2:12" ht="20.5" x14ac:dyDescent="0.65">
      <c r="B104" s="194" t="s">
        <v>142</v>
      </c>
      <c r="C104" s="185"/>
      <c r="D104" s="215"/>
      <c r="E104" s="207"/>
      <c r="F104" s="213">
        <f>SUM(F69:F103)</f>
        <v>-738877</v>
      </c>
      <c r="G104" s="214"/>
      <c r="H104" s="213">
        <f>SUM(H69:H103)</f>
        <v>-902977</v>
      </c>
      <c r="I104" s="207"/>
      <c r="J104" s="213">
        <f>SUM(J69:J103)</f>
        <v>-1097258</v>
      </c>
      <c r="K104" s="214"/>
      <c r="L104" s="213">
        <f>SUM(L69:L103)</f>
        <v>-877500</v>
      </c>
    </row>
    <row r="105" spans="2:12" ht="20.5" x14ac:dyDescent="0.65">
      <c r="B105" s="194"/>
      <c r="C105" s="185"/>
      <c r="D105" s="215"/>
      <c r="E105" s="207"/>
      <c r="F105" s="214"/>
      <c r="G105" s="214"/>
      <c r="H105" s="214"/>
      <c r="I105" s="207"/>
      <c r="J105" s="214"/>
      <c r="K105" s="214"/>
      <c r="L105" s="214"/>
    </row>
    <row r="106" spans="2:12" ht="20.5" x14ac:dyDescent="0.65">
      <c r="B106" s="194"/>
      <c r="C106" s="185"/>
      <c r="D106" s="215"/>
      <c r="E106" s="207"/>
      <c r="F106" s="214"/>
      <c r="G106" s="214"/>
      <c r="H106" s="214"/>
      <c r="I106" s="207"/>
      <c r="J106" s="214"/>
      <c r="K106" s="214"/>
      <c r="L106" s="214"/>
    </row>
    <row r="107" spans="2:12" ht="20.5" x14ac:dyDescent="0.65">
      <c r="B107" s="194"/>
      <c r="C107" s="185"/>
      <c r="D107" s="215"/>
      <c r="E107" s="207"/>
      <c r="F107" s="214"/>
      <c r="G107" s="214"/>
      <c r="H107" s="214"/>
      <c r="I107" s="207"/>
      <c r="J107" s="214"/>
      <c r="K107" s="214"/>
      <c r="L107" s="214"/>
    </row>
    <row r="108" spans="2:12" ht="20.5" x14ac:dyDescent="0.65">
      <c r="B108" s="194"/>
      <c r="C108" s="185"/>
      <c r="D108" s="215"/>
      <c r="E108" s="207"/>
      <c r="F108" s="214"/>
      <c r="G108" s="214"/>
      <c r="H108" s="214"/>
      <c r="I108" s="207"/>
      <c r="J108" s="214"/>
      <c r="K108" s="214"/>
      <c r="L108" s="214"/>
    </row>
    <row r="109" spans="2:12" ht="20.5" x14ac:dyDescent="0.65">
      <c r="B109" s="194"/>
      <c r="C109" s="185"/>
      <c r="D109" s="215"/>
      <c r="E109" s="207"/>
      <c r="F109" s="214"/>
      <c r="G109" s="214"/>
      <c r="H109" s="214"/>
      <c r="I109" s="207"/>
      <c r="J109" s="214"/>
      <c r="K109" s="214"/>
      <c r="L109" s="214"/>
    </row>
    <row r="110" spans="2:12" ht="20.5" x14ac:dyDescent="0.65">
      <c r="B110" s="194"/>
      <c r="C110" s="185"/>
      <c r="D110" s="215"/>
      <c r="E110" s="207"/>
      <c r="F110" s="214"/>
      <c r="G110" s="214"/>
      <c r="H110" s="214"/>
      <c r="I110" s="207"/>
      <c r="J110" s="214"/>
      <c r="K110" s="214"/>
      <c r="L110" s="214"/>
    </row>
    <row r="111" spans="2:12" ht="20.5" x14ac:dyDescent="0.65">
      <c r="B111" s="194"/>
      <c r="C111" s="185"/>
      <c r="D111" s="215"/>
      <c r="E111" s="207"/>
      <c r="F111" s="214"/>
      <c r="G111" s="214"/>
      <c r="H111" s="214"/>
      <c r="I111" s="207"/>
      <c r="J111" s="214"/>
      <c r="K111" s="214"/>
      <c r="L111" s="214"/>
    </row>
    <row r="112" spans="2:12" ht="20.5" x14ac:dyDescent="0.65">
      <c r="B112" s="194"/>
      <c r="C112" s="185"/>
      <c r="D112" s="215"/>
      <c r="E112" s="207"/>
      <c r="F112" s="214"/>
      <c r="G112" s="214"/>
      <c r="H112" s="214"/>
      <c r="I112" s="207"/>
      <c r="J112" s="214"/>
      <c r="K112" s="214"/>
      <c r="L112" s="214"/>
    </row>
    <row r="113" spans="2:13" ht="20.5" x14ac:dyDescent="0.65">
      <c r="B113" s="194"/>
      <c r="C113" s="185"/>
      <c r="D113" s="215"/>
      <c r="E113" s="207"/>
      <c r="F113" s="214"/>
      <c r="G113" s="214"/>
      <c r="H113" s="214"/>
      <c r="I113" s="207"/>
      <c r="J113" s="214"/>
      <c r="K113" s="214"/>
      <c r="L113" s="214"/>
    </row>
    <row r="114" spans="2:13" ht="20.5" x14ac:dyDescent="0.65">
      <c r="B114" s="264" t="s">
        <v>295</v>
      </c>
      <c r="C114" s="264"/>
      <c r="D114" s="264"/>
      <c r="E114" s="264"/>
      <c r="F114" s="264"/>
      <c r="G114" s="264"/>
      <c r="H114" s="264"/>
      <c r="I114" s="264"/>
      <c r="J114" s="264"/>
      <c r="K114" s="264"/>
      <c r="L114" s="264"/>
    </row>
    <row r="115" spans="2:13" ht="20.5" x14ac:dyDescent="0.65">
      <c r="B115" s="186"/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</row>
    <row r="116" spans="2:13" ht="20.5" x14ac:dyDescent="0.65">
      <c r="C116" s="194"/>
      <c r="J116" s="265" t="s">
        <v>185</v>
      </c>
      <c r="K116" s="265"/>
      <c r="L116" s="265"/>
    </row>
    <row r="117" spans="2:13" ht="20.5" x14ac:dyDescent="0.65">
      <c r="B117" s="264" t="s">
        <v>0</v>
      </c>
      <c r="C117" s="264"/>
      <c r="D117" s="264"/>
      <c r="E117" s="264"/>
      <c r="F117" s="264"/>
      <c r="G117" s="264"/>
      <c r="H117" s="264"/>
      <c r="I117" s="264"/>
      <c r="J117" s="264"/>
      <c r="K117" s="264"/>
      <c r="L117" s="264"/>
    </row>
    <row r="118" spans="2:13" ht="20.5" x14ac:dyDescent="0.6">
      <c r="B118" s="266" t="s">
        <v>110</v>
      </c>
      <c r="C118" s="266"/>
      <c r="D118" s="266"/>
      <c r="E118" s="266"/>
      <c r="F118" s="266"/>
      <c r="G118" s="266"/>
      <c r="H118" s="266"/>
      <c r="I118" s="266"/>
      <c r="J118" s="266"/>
      <c r="K118" s="266"/>
      <c r="L118" s="266"/>
    </row>
    <row r="119" spans="2:13" ht="20.5" x14ac:dyDescent="0.65">
      <c r="B119" s="264" t="s">
        <v>303</v>
      </c>
      <c r="C119" s="264"/>
      <c r="D119" s="264"/>
      <c r="E119" s="264"/>
      <c r="F119" s="264"/>
      <c r="G119" s="264"/>
      <c r="H119" s="264"/>
      <c r="I119" s="264"/>
      <c r="J119" s="264"/>
      <c r="K119" s="264"/>
      <c r="L119" s="264"/>
    </row>
    <row r="120" spans="2:13" ht="20.5" x14ac:dyDescent="0.65">
      <c r="B120" s="186"/>
      <c r="C120" s="186"/>
      <c r="D120" s="186"/>
      <c r="E120" s="186"/>
      <c r="F120" s="186"/>
      <c r="G120" s="186"/>
      <c r="H120" s="186"/>
      <c r="I120" s="186"/>
      <c r="J120" s="186"/>
      <c r="K120" s="186"/>
      <c r="L120" s="186"/>
    </row>
    <row r="121" spans="2:13" ht="20.5" x14ac:dyDescent="0.65">
      <c r="B121" s="187"/>
      <c r="C121" s="187"/>
      <c r="F121" s="267" t="s">
        <v>2</v>
      </c>
      <c r="G121" s="267"/>
      <c r="H121" s="267"/>
      <c r="I121" s="267"/>
      <c r="J121" s="267"/>
      <c r="K121" s="267"/>
      <c r="L121" s="267"/>
    </row>
    <row r="122" spans="2:13" ht="20.5" x14ac:dyDescent="0.65">
      <c r="B122" s="187"/>
      <c r="C122" s="187"/>
      <c r="F122" s="268" t="s">
        <v>3</v>
      </c>
      <c r="G122" s="268"/>
      <c r="H122" s="268"/>
      <c r="J122" s="268" t="s">
        <v>4</v>
      </c>
      <c r="K122" s="268"/>
      <c r="L122" s="268"/>
    </row>
    <row r="123" spans="2:13" ht="20.5" x14ac:dyDescent="0.65">
      <c r="B123" s="187"/>
      <c r="C123" s="187"/>
      <c r="D123" s="188" t="s">
        <v>5</v>
      </c>
      <c r="F123" s="190">
        <v>2566</v>
      </c>
      <c r="G123" s="191"/>
      <c r="H123" s="190">
        <v>2565</v>
      </c>
      <c r="I123" s="192"/>
      <c r="J123" s="193">
        <v>2566</v>
      </c>
      <c r="K123" s="189"/>
      <c r="L123" s="193">
        <v>2565</v>
      </c>
    </row>
    <row r="124" spans="2:13" ht="20.5" x14ac:dyDescent="0.65"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</row>
    <row r="125" spans="2:13" ht="20.5" x14ac:dyDescent="0.65">
      <c r="B125" s="194" t="s">
        <v>143</v>
      </c>
      <c r="C125" s="194"/>
      <c r="E125" s="204"/>
      <c r="F125" s="202"/>
      <c r="G125" s="202"/>
      <c r="H125" s="202"/>
      <c r="I125" s="204"/>
      <c r="J125" s="202"/>
      <c r="K125" s="204"/>
      <c r="L125" s="202"/>
    </row>
    <row r="126" spans="2:13" x14ac:dyDescent="0.6">
      <c r="B126" s="185"/>
      <c r="C126" s="184" t="s">
        <v>144</v>
      </c>
      <c r="E126" s="207"/>
      <c r="F126" s="207">
        <v>-40459</v>
      </c>
      <c r="G126" s="207"/>
      <c r="H126" s="207">
        <v>-4904</v>
      </c>
      <c r="I126" s="207"/>
      <c r="J126" s="207">
        <v>-18428</v>
      </c>
      <c r="K126" s="207"/>
      <c r="L126" s="207">
        <v>-2938</v>
      </c>
    </row>
    <row r="127" spans="2:13" x14ac:dyDescent="0.6">
      <c r="B127" s="185"/>
      <c r="C127" s="184" t="s">
        <v>145</v>
      </c>
      <c r="E127" s="204"/>
      <c r="F127" s="207">
        <v>-23134</v>
      </c>
      <c r="G127" s="207"/>
      <c r="H127" s="207">
        <v>-27672</v>
      </c>
      <c r="I127" s="207"/>
      <c r="J127" s="207">
        <v>-12403</v>
      </c>
      <c r="K127" s="207"/>
      <c r="L127" s="207">
        <v>-11880</v>
      </c>
      <c r="M127" s="201"/>
    </row>
    <row r="128" spans="2:13" ht="21.75" customHeight="1" x14ac:dyDescent="0.6">
      <c r="B128" s="185"/>
      <c r="C128" s="185" t="s">
        <v>175</v>
      </c>
      <c r="D128" s="206"/>
      <c r="E128" s="207"/>
      <c r="F128" s="207">
        <v>0</v>
      </c>
      <c r="G128" s="207"/>
      <c r="H128" s="207">
        <v>14700</v>
      </c>
      <c r="I128" s="207"/>
      <c r="J128" s="207">
        <v>0</v>
      </c>
      <c r="K128" s="207"/>
      <c r="L128" s="207">
        <v>0</v>
      </c>
    </row>
    <row r="129" spans="2:12" ht="20.5" customHeight="1" x14ac:dyDescent="0.6">
      <c r="B129" s="185"/>
      <c r="C129" s="184" t="s">
        <v>146</v>
      </c>
      <c r="E129" s="204"/>
      <c r="F129" s="207">
        <v>1208233</v>
      </c>
      <c r="G129" s="207"/>
      <c r="H129" s="207">
        <v>909857</v>
      </c>
      <c r="I129" s="207"/>
      <c r="J129" s="207">
        <v>1208233</v>
      </c>
      <c r="K129" s="207"/>
      <c r="L129" s="207">
        <v>909857</v>
      </c>
    </row>
    <row r="130" spans="2:12" ht="20.5" customHeight="1" x14ac:dyDescent="0.6">
      <c r="B130" s="185"/>
      <c r="C130" s="184" t="s">
        <v>190</v>
      </c>
      <c r="E130" s="204"/>
      <c r="F130" s="207">
        <v>50000</v>
      </c>
      <c r="G130" s="207"/>
      <c r="H130" s="207">
        <v>0</v>
      </c>
      <c r="I130" s="207"/>
      <c r="J130" s="207">
        <v>50000</v>
      </c>
      <c r="K130" s="207"/>
      <c r="L130" s="207">
        <v>0</v>
      </c>
    </row>
    <row r="131" spans="2:12" ht="20.5" customHeight="1" x14ac:dyDescent="0.6">
      <c r="B131" s="185"/>
      <c r="C131" s="184" t="s">
        <v>232</v>
      </c>
      <c r="E131" s="204"/>
      <c r="F131" s="207">
        <v>-1029</v>
      </c>
      <c r="G131" s="207"/>
      <c r="H131" s="207">
        <v>0</v>
      </c>
      <c r="I131" s="207"/>
      <c r="J131" s="207">
        <v>-1029</v>
      </c>
      <c r="K131" s="207"/>
      <c r="L131" s="207">
        <v>0</v>
      </c>
    </row>
    <row r="132" spans="2:12" ht="20.5" customHeight="1" x14ac:dyDescent="0.6">
      <c r="B132" s="185"/>
      <c r="C132" s="184" t="s">
        <v>233</v>
      </c>
      <c r="E132" s="204"/>
      <c r="F132" s="207">
        <v>92100</v>
      </c>
      <c r="G132" s="207"/>
      <c r="H132" s="207">
        <v>0</v>
      </c>
      <c r="I132" s="207"/>
      <c r="J132" s="207">
        <v>92100</v>
      </c>
      <c r="K132" s="207"/>
      <c r="L132" s="207">
        <v>0</v>
      </c>
    </row>
    <row r="133" spans="2:12" ht="20.5" customHeight="1" x14ac:dyDescent="0.6">
      <c r="B133" s="185"/>
      <c r="C133" s="184" t="s">
        <v>234</v>
      </c>
      <c r="E133" s="204"/>
      <c r="F133" s="207">
        <v>-3086</v>
      </c>
      <c r="G133" s="207"/>
      <c r="H133" s="207">
        <v>0</v>
      </c>
      <c r="I133" s="207"/>
      <c r="J133" s="207">
        <v>-3086</v>
      </c>
      <c r="K133" s="207"/>
      <c r="L133" s="207">
        <v>0</v>
      </c>
    </row>
    <row r="134" spans="2:12" ht="21" hidden="1" customHeight="1" x14ac:dyDescent="0.6">
      <c r="B134" s="185"/>
      <c r="C134" s="184" t="s">
        <v>235</v>
      </c>
      <c r="E134" s="204"/>
      <c r="F134" s="207">
        <v>0</v>
      </c>
      <c r="G134" s="207"/>
      <c r="H134" s="207">
        <v>0</v>
      </c>
      <c r="I134" s="207"/>
      <c r="J134" s="207">
        <v>0</v>
      </c>
      <c r="K134" s="207"/>
      <c r="L134" s="207">
        <v>0</v>
      </c>
    </row>
    <row r="135" spans="2:12" x14ac:dyDescent="0.6">
      <c r="B135" s="185"/>
      <c r="C135" s="184" t="s">
        <v>352</v>
      </c>
      <c r="E135" s="204"/>
      <c r="F135" s="207">
        <v>-74214</v>
      </c>
      <c r="G135" s="207"/>
      <c r="H135" s="207">
        <v>0</v>
      </c>
      <c r="I135" s="207"/>
      <c r="J135" s="207">
        <v>0</v>
      </c>
      <c r="K135" s="207"/>
      <c r="L135" s="207">
        <v>0</v>
      </c>
    </row>
    <row r="136" spans="2:12" x14ac:dyDescent="0.6">
      <c r="B136" s="185"/>
      <c r="C136" s="184" t="s">
        <v>353</v>
      </c>
      <c r="E136" s="204"/>
      <c r="F136" s="207">
        <v>74325</v>
      </c>
      <c r="G136" s="207"/>
      <c r="H136" s="207">
        <v>0</v>
      </c>
      <c r="I136" s="207"/>
      <c r="J136" s="207">
        <v>0</v>
      </c>
      <c r="K136" s="207"/>
      <c r="L136" s="207">
        <v>0</v>
      </c>
    </row>
    <row r="137" spans="2:12" x14ac:dyDescent="0.6">
      <c r="B137" s="185"/>
      <c r="C137" s="184" t="s">
        <v>354</v>
      </c>
      <c r="E137" s="204"/>
      <c r="F137" s="207">
        <v>-319846</v>
      </c>
      <c r="G137" s="207"/>
      <c r="H137" s="207">
        <v>0</v>
      </c>
      <c r="I137" s="207"/>
      <c r="J137" s="207">
        <v>0</v>
      </c>
      <c r="K137" s="207"/>
      <c r="L137" s="207">
        <v>0</v>
      </c>
    </row>
    <row r="138" spans="2:12" x14ac:dyDescent="0.6">
      <c r="B138" s="185"/>
      <c r="C138" s="184" t="s">
        <v>355</v>
      </c>
      <c r="E138" s="204"/>
      <c r="F138" s="207">
        <v>-2286</v>
      </c>
      <c r="G138" s="207"/>
      <c r="H138" s="207">
        <v>0</v>
      </c>
      <c r="I138" s="207"/>
      <c r="J138" s="207">
        <v>0</v>
      </c>
      <c r="K138" s="207"/>
      <c r="L138" s="207">
        <v>0</v>
      </c>
    </row>
    <row r="139" spans="2:12" ht="20.5" x14ac:dyDescent="0.65">
      <c r="B139" s="194" t="s">
        <v>147</v>
      </c>
      <c r="C139" s="194"/>
      <c r="E139" s="204"/>
      <c r="F139" s="213">
        <f>SUM(F126:F138)</f>
        <v>960604</v>
      </c>
      <c r="G139" s="214"/>
      <c r="H139" s="213">
        <f>SUM(H126:H138)</f>
        <v>891981</v>
      </c>
      <c r="I139" s="204"/>
      <c r="J139" s="213">
        <f>SUM(J126:J138)</f>
        <v>1315387</v>
      </c>
      <c r="K139" s="242"/>
      <c r="L139" s="213">
        <f>SUM(L126:L138)</f>
        <v>895039</v>
      </c>
    </row>
    <row r="140" spans="2:12" ht="20.5" x14ac:dyDescent="0.65">
      <c r="B140" s="194"/>
      <c r="C140" s="194"/>
      <c r="E140" s="204"/>
      <c r="F140" s="202"/>
      <c r="G140" s="202"/>
      <c r="H140" s="202"/>
      <c r="I140" s="204"/>
      <c r="J140" s="202"/>
      <c r="K140" s="204"/>
      <c r="L140" s="202"/>
    </row>
    <row r="141" spans="2:12" ht="20.5" x14ac:dyDescent="0.65">
      <c r="B141" s="194" t="s">
        <v>148</v>
      </c>
      <c r="C141" s="194"/>
      <c r="E141" s="192"/>
      <c r="F141" s="214">
        <f>F57+F104+F139</f>
        <v>101085</v>
      </c>
      <c r="G141" s="214"/>
      <c r="H141" s="214">
        <f>H57+H104+H139</f>
        <v>-8512</v>
      </c>
      <c r="I141" s="192"/>
      <c r="J141" s="214">
        <f>J57+J104+J139</f>
        <v>105104</v>
      </c>
      <c r="K141" s="214"/>
      <c r="L141" s="214">
        <f>L57+L104+L139</f>
        <v>-144</v>
      </c>
    </row>
    <row r="142" spans="2:12" x14ac:dyDescent="0.6">
      <c r="B142" s="184" t="s">
        <v>196</v>
      </c>
      <c r="D142" s="215"/>
      <c r="E142" s="204"/>
      <c r="F142" s="77">
        <v>6541</v>
      </c>
      <c r="G142" s="77"/>
      <c r="H142" s="77">
        <v>19705</v>
      </c>
      <c r="I142" s="204"/>
      <c r="J142" s="77">
        <v>2155</v>
      </c>
      <c r="K142" s="204"/>
      <c r="L142" s="192">
        <v>1574</v>
      </c>
    </row>
    <row r="143" spans="2:12" ht="20.5" x14ac:dyDescent="0.65">
      <c r="B143" s="184" t="s">
        <v>149</v>
      </c>
      <c r="C143" s="194"/>
      <c r="E143" s="192"/>
      <c r="F143" s="77">
        <v>16018</v>
      </c>
      <c r="G143" s="214"/>
      <c r="H143" s="207">
        <v>0</v>
      </c>
      <c r="I143" s="207"/>
      <c r="J143" s="207">
        <v>0</v>
      </c>
      <c r="K143" s="207"/>
      <c r="L143" s="207">
        <v>0</v>
      </c>
    </row>
    <row r="144" spans="2:12" x14ac:dyDescent="0.6">
      <c r="B144" s="184" t="s">
        <v>150</v>
      </c>
      <c r="D144" s="215"/>
      <c r="E144" s="204"/>
      <c r="F144" s="77">
        <v>19</v>
      </c>
      <c r="G144" s="77"/>
      <c r="H144" s="77">
        <v>43</v>
      </c>
      <c r="I144" s="204"/>
      <c r="J144" s="77">
        <v>19</v>
      </c>
      <c r="K144" s="204"/>
      <c r="L144" s="77">
        <v>43</v>
      </c>
    </row>
    <row r="145" spans="2:12" ht="21" thickBot="1" x14ac:dyDescent="0.7">
      <c r="B145" s="194" t="s">
        <v>236</v>
      </c>
      <c r="C145" s="194"/>
      <c r="D145" s="215"/>
      <c r="E145" s="204"/>
      <c r="F145" s="220">
        <f>SUM(F141:F144)</f>
        <v>123663</v>
      </c>
      <c r="G145" s="214"/>
      <c r="H145" s="220">
        <f>SUM(H141:H144)</f>
        <v>11236</v>
      </c>
      <c r="I145" s="204"/>
      <c r="J145" s="220">
        <f>SUM(J141:J144)</f>
        <v>107278</v>
      </c>
      <c r="K145" s="242"/>
      <c r="L145" s="220">
        <f>SUM(L141:L144)</f>
        <v>1473</v>
      </c>
    </row>
    <row r="146" spans="2:12" ht="20.5" thickTop="1" x14ac:dyDescent="0.6">
      <c r="F146" s="204"/>
    </row>
    <row r="147" spans="2:12" x14ac:dyDescent="0.6">
      <c r="F147" s="204"/>
    </row>
    <row r="148" spans="2:12" x14ac:dyDescent="0.6">
      <c r="F148" s="204"/>
    </row>
    <row r="149" spans="2:12" x14ac:dyDescent="0.6">
      <c r="F149" s="204"/>
    </row>
    <row r="150" spans="2:12" x14ac:dyDescent="0.6">
      <c r="F150" s="204"/>
    </row>
    <row r="151" spans="2:12" x14ac:dyDescent="0.6">
      <c r="F151" s="204"/>
    </row>
    <row r="152" spans="2:12" x14ac:dyDescent="0.6">
      <c r="F152" s="204"/>
    </row>
    <row r="153" spans="2:12" x14ac:dyDescent="0.6">
      <c r="F153" s="204"/>
    </row>
    <row r="154" spans="2:12" x14ac:dyDescent="0.6">
      <c r="F154" s="204"/>
    </row>
    <row r="155" spans="2:12" x14ac:dyDescent="0.6">
      <c r="F155" s="204"/>
    </row>
    <row r="156" spans="2:12" x14ac:dyDescent="0.6">
      <c r="F156" s="204"/>
    </row>
    <row r="157" spans="2:12" x14ac:dyDescent="0.6">
      <c r="F157" s="204"/>
    </row>
    <row r="158" spans="2:12" x14ac:dyDescent="0.6">
      <c r="F158" s="204"/>
    </row>
    <row r="159" spans="2:12" x14ac:dyDescent="0.6">
      <c r="F159" s="204"/>
    </row>
    <row r="160" spans="2:12" x14ac:dyDescent="0.6">
      <c r="F160" s="204"/>
    </row>
    <row r="161" spans="2:12" x14ac:dyDescent="0.6">
      <c r="F161" s="204"/>
    </row>
    <row r="162" spans="2:12" x14ac:dyDescent="0.6">
      <c r="F162" s="204"/>
    </row>
    <row r="163" spans="2:12" x14ac:dyDescent="0.6">
      <c r="F163" s="204"/>
    </row>
    <row r="164" spans="2:12" ht="20.5" x14ac:dyDescent="0.65">
      <c r="B164" s="264" t="s">
        <v>296</v>
      </c>
      <c r="C164" s="264"/>
      <c r="D164" s="264"/>
      <c r="E164" s="264"/>
      <c r="F164" s="264"/>
      <c r="G164" s="264"/>
      <c r="H164" s="264"/>
      <c r="I164" s="264"/>
      <c r="J164" s="264"/>
      <c r="K164" s="264"/>
      <c r="L164" s="264"/>
    </row>
    <row r="165" spans="2:12" ht="20.5" x14ac:dyDescent="0.65">
      <c r="C165" s="194"/>
      <c r="J165" s="265" t="s">
        <v>185</v>
      </c>
      <c r="K165" s="265"/>
      <c r="L165" s="265"/>
    </row>
    <row r="166" spans="2:12" ht="20.5" x14ac:dyDescent="0.65">
      <c r="B166" s="264" t="s">
        <v>0</v>
      </c>
      <c r="C166" s="264"/>
      <c r="D166" s="264"/>
      <c r="E166" s="264"/>
      <c r="F166" s="264"/>
      <c r="G166" s="264"/>
      <c r="H166" s="264"/>
      <c r="I166" s="264"/>
      <c r="J166" s="264"/>
      <c r="K166" s="264"/>
      <c r="L166" s="264"/>
    </row>
    <row r="167" spans="2:12" ht="20.5" x14ac:dyDescent="0.6">
      <c r="B167" s="266" t="s">
        <v>110</v>
      </c>
      <c r="C167" s="266"/>
      <c r="D167" s="266"/>
      <c r="E167" s="266"/>
      <c r="F167" s="266"/>
      <c r="G167" s="266"/>
      <c r="H167" s="266"/>
      <c r="I167" s="266"/>
      <c r="J167" s="266"/>
      <c r="K167" s="266"/>
      <c r="L167" s="266"/>
    </row>
    <row r="168" spans="2:12" ht="20.5" x14ac:dyDescent="0.65">
      <c r="B168" s="264" t="s">
        <v>303</v>
      </c>
      <c r="C168" s="264"/>
      <c r="D168" s="264"/>
      <c r="E168" s="264"/>
      <c r="F168" s="264"/>
      <c r="G168" s="264"/>
      <c r="H168" s="264"/>
      <c r="I168" s="264"/>
      <c r="J168" s="264"/>
      <c r="K168" s="264"/>
      <c r="L168" s="264"/>
    </row>
    <row r="169" spans="2:12" ht="20.5" x14ac:dyDescent="0.65">
      <c r="B169" s="186"/>
      <c r="C169" s="186"/>
      <c r="D169" s="186"/>
      <c r="E169" s="186"/>
      <c r="F169" s="186"/>
      <c r="G169" s="186"/>
      <c r="H169" s="186"/>
      <c r="I169" s="186"/>
      <c r="J169" s="186"/>
      <c r="K169" s="186"/>
      <c r="L169" s="186"/>
    </row>
    <row r="170" spans="2:12" ht="20.5" x14ac:dyDescent="0.65">
      <c r="B170" s="187"/>
      <c r="C170" s="187"/>
      <c r="F170" s="267" t="s">
        <v>2</v>
      </c>
      <c r="G170" s="267"/>
      <c r="H170" s="267"/>
      <c r="I170" s="267"/>
      <c r="J170" s="267"/>
      <c r="K170" s="267"/>
      <c r="L170" s="267"/>
    </row>
    <row r="171" spans="2:12" ht="20.5" x14ac:dyDescent="0.65">
      <c r="B171" s="187"/>
      <c r="C171" s="187"/>
      <c r="F171" s="268" t="s">
        <v>3</v>
      </c>
      <c r="G171" s="268"/>
      <c r="H171" s="268"/>
      <c r="J171" s="267" t="s">
        <v>4</v>
      </c>
      <c r="K171" s="267"/>
      <c r="L171" s="267"/>
    </row>
    <row r="172" spans="2:12" ht="20.5" x14ac:dyDescent="0.65">
      <c r="B172" s="187"/>
      <c r="C172" s="187"/>
      <c r="D172" s="188" t="s">
        <v>5</v>
      </c>
      <c r="F172" s="190">
        <v>2566</v>
      </c>
      <c r="G172" s="191"/>
      <c r="H172" s="190">
        <v>2565</v>
      </c>
      <c r="I172" s="192"/>
      <c r="J172" s="193">
        <v>2566</v>
      </c>
      <c r="K172" s="189"/>
      <c r="L172" s="193">
        <v>2565</v>
      </c>
    </row>
    <row r="173" spans="2:12" ht="22" x14ac:dyDescent="0.7">
      <c r="B173" s="221" t="s">
        <v>151</v>
      </c>
      <c r="C173" s="221"/>
      <c r="D173" s="222"/>
      <c r="E173" s="222"/>
      <c r="F173" s="222"/>
      <c r="G173" s="222"/>
      <c r="H173" s="222"/>
      <c r="I173" s="222"/>
      <c r="J173" s="222"/>
      <c r="K173" s="222"/>
      <c r="L173" s="196"/>
    </row>
    <row r="174" spans="2:12" x14ac:dyDescent="0.6">
      <c r="B174" s="185" t="s">
        <v>152</v>
      </c>
      <c r="C174" s="185"/>
      <c r="F174" s="201">
        <v>0</v>
      </c>
      <c r="G174" s="201"/>
      <c r="H174" s="201">
        <v>-516</v>
      </c>
      <c r="J174" s="201">
        <v>0</v>
      </c>
      <c r="L174" s="201">
        <v>0</v>
      </c>
    </row>
    <row r="175" spans="2:12" x14ac:dyDescent="0.6">
      <c r="B175" s="185" t="s">
        <v>153</v>
      </c>
      <c r="C175" s="185"/>
      <c r="F175" s="218">
        <v>-15867</v>
      </c>
      <c r="H175" s="218">
        <v>-4758</v>
      </c>
      <c r="J175" s="218">
        <v>-1206</v>
      </c>
      <c r="L175" s="201">
        <v>-1847</v>
      </c>
    </row>
    <row r="176" spans="2:12" x14ac:dyDescent="0.6">
      <c r="B176" s="185" t="s">
        <v>197</v>
      </c>
      <c r="C176" s="185"/>
      <c r="F176" s="218">
        <v>15867</v>
      </c>
      <c r="H176" s="218">
        <v>4758</v>
      </c>
      <c r="J176" s="218">
        <v>1206</v>
      </c>
      <c r="L176" s="201">
        <v>1847</v>
      </c>
    </row>
    <row r="177" spans="2:12" x14ac:dyDescent="0.6">
      <c r="B177" s="185" t="s">
        <v>313</v>
      </c>
      <c r="C177" s="185"/>
      <c r="F177" s="218">
        <v>0</v>
      </c>
      <c r="H177" s="218">
        <v>15716</v>
      </c>
      <c r="J177" s="218">
        <v>0</v>
      </c>
      <c r="L177" s="201">
        <v>0</v>
      </c>
    </row>
    <row r="178" spans="2:12" x14ac:dyDescent="0.6">
      <c r="B178" s="185" t="s">
        <v>314</v>
      </c>
      <c r="C178" s="185"/>
      <c r="F178" s="218">
        <v>0</v>
      </c>
      <c r="H178" s="218">
        <v>-15716</v>
      </c>
      <c r="J178" s="218">
        <v>0</v>
      </c>
      <c r="L178" s="201">
        <v>0</v>
      </c>
    </row>
    <row r="179" spans="2:12" x14ac:dyDescent="0.6">
      <c r="B179" s="185" t="s">
        <v>315</v>
      </c>
      <c r="C179" s="185"/>
      <c r="F179" s="218">
        <v>0</v>
      </c>
      <c r="H179" s="218">
        <v>68500</v>
      </c>
      <c r="J179" s="218">
        <v>0</v>
      </c>
      <c r="L179" s="201">
        <v>68500</v>
      </c>
    </row>
    <row r="180" spans="2:12" x14ac:dyDescent="0.6">
      <c r="B180" s="185" t="s">
        <v>316</v>
      </c>
      <c r="C180" s="185"/>
      <c r="F180" s="218">
        <v>0</v>
      </c>
      <c r="H180" s="218">
        <v>-2000</v>
      </c>
      <c r="J180" s="218">
        <v>0</v>
      </c>
      <c r="L180" s="201">
        <v>-2000</v>
      </c>
    </row>
    <row r="181" spans="2:12" x14ac:dyDescent="0.6">
      <c r="B181" s="184" t="s">
        <v>344</v>
      </c>
      <c r="F181" s="218">
        <v>412</v>
      </c>
      <c r="H181" s="218">
        <v>0</v>
      </c>
      <c r="J181" s="218">
        <v>412</v>
      </c>
      <c r="L181" s="218">
        <v>0</v>
      </c>
    </row>
    <row r="182" spans="2:12" x14ac:dyDescent="0.6">
      <c r="B182" s="184" t="s">
        <v>345</v>
      </c>
      <c r="F182" s="218">
        <v>-412</v>
      </c>
      <c r="H182" s="218">
        <v>0</v>
      </c>
      <c r="J182" s="218">
        <v>-412</v>
      </c>
      <c r="L182" s="218">
        <v>0</v>
      </c>
    </row>
    <row r="183" spans="2:12" x14ac:dyDescent="0.6">
      <c r="B183" s="184" t="s">
        <v>321</v>
      </c>
      <c r="F183" s="218">
        <v>315000</v>
      </c>
      <c r="H183" s="218">
        <v>0</v>
      </c>
      <c r="J183" s="218">
        <v>315000</v>
      </c>
      <c r="L183" s="218">
        <v>0</v>
      </c>
    </row>
    <row r="184" spans="2:12" x14ac:dyDescent="0.6">
      <c r="B184" s="184" t="s">
        <v>298</v>
      </c>
      <c r="F184" s="218">
        <v>-315000</v>
      </c>
      <c r="H184" s="218">
        <v>0</v>
      </c>
      <c r="J184" s="218">
        <v>-315000</v>
      </c>
      <c r="L184" s="218">
        <v>0</v>
      </c>
    </row>
    <row r="185" spans="2:12" x14ac:dyDescent="0.6">
      <c r="B185" s="184" t="s">
        <v>321</v>
      </c>
      <c r="F185" s="218">
        <v>-79958</v>
      </c>
      <c r="H185" s="218">
        <v>0</v>
      </c>
      <c r="J185" s="218">
        <v>-79958</v>
      </c>
      <c r="L185" s="218">
        <v>0</v>
      </c>
    </row>
    <row r="186" spans="2:12" x14ac:dyDescent="0.6">
      <c r="B186" s="184" t="s">
        <v>299</v>
      </c>
      <c r="F186" s="218">
        <v>79958</v>
      </c>
      <c r="H186" s="218">
        <v>0</v>
      </c>
      <c r="J186" s="218">
        <v>79958</v>
      </c>
      <c r="L186" s="218">
        <v>0</v>
      </c>
    </row>
    <row r="187" spans="2:12" x14ac:dyDescent="0.6">
      <c r="B187" s="184" t="s">
        <v>346</v>
      </c>
      <c r="F187" s="218">
        <v>-1859069</v>
      </c>
      <c r="H187" s="218">
        <v>0</v>
      </c>
      <c r="J187" s="218">
        <v>-1859069</v>
      </c>
      <c r="L187" s="218">
        <v>0</v>
      </c>
    </row>
    <row r="188" spans="2:12" x14ac:dyDescent="0.6">
      <c r="B188" s="184" t="s">
        <v>347</v>
      </c>
      <c r="F188" s="218">
        <v>1859069</v>
      </c>
      <c r="H188" s="218">
        <v>0</v>
      </c>
      <c r="J188" s="218">
        <v>1859069</v>
      </c>
      <c r="L188" s="218">
        <v>0</v>
      </c>
    </row>
    <row r="189" spans="2:12" x14ac:dyDescent="0.6">
      <c r="B189" s="184" t="s">
        <v>348</v>
      </c>
      <c r="F189" s="218">
        <v>14820</v>
      </c>
      <c r="H189" s="218">
        <v>0</v>
      </c>
      <c r="J189" s="218">
        <v>14820</v>
      </c>
      <c r="L189" s="218">
        <v>0</v>
      </c>
    </row>
    <row r="190" spans="2:12" x14ac:dyDescent="0.6">
      <c r="B190" s="184" t="s">
        <v>349</v>
      </c>
      <c r="F190" s="218">
        <v>-14820</v>
      </c>
      <c r="H190" s="218">
        <v>0</v>
      </c>
      <c r="J190" s="218">
        <v>-14820</v>
      </c>
      <c r="L190" s="218">
        <v>0</v>
      </c>
    </row>
    <row r="191" spans="2:12" x14ac:dyDescent="0.6">
      <c r="F191" s="218"/>
      <c r="H191" s="218"/>
      <c r="J191" s="218"/>
      <c r="L191" s="218"/>
    </row>
    <row r="192" spans="2:12" x14ac:dyDescent="0.6">
      <c r="F192" s="218"/>
      <c r="H192" s="218"/>
      <c r="J192" s="218"/>
      <c r="L192" s="218"/>
    </row>
    <row r="193" spans="2:12" x14ac:dyDescent="0.6">
      <c r="F193" s="218"/>
      <c r="H193" s="218"/>
      <c r="J193" s="218"/>
      <c r="L193" s="218"/>
    </row>
    <row r="194" spans="2:12" x14ac:dyDescent="0.6">
      <c r="B194" s="185"/>
      <c r="C194" s="185"/>
      <c r="F194" s="224"/>
      <c r="J194" s="219"/>
    </row>
    <row r="195" spans="2:12" ht="19.5" customHeight="1" x14ac:dyDescent="0.6">
      <c r="B195" s="225" t="s">
        <v>186</v>
      </c>
      <c r="C195" s="185"/>
      <c r="F195" s="224"/>
      <c r="J195" s="219"/>
    </row>
    <row r="196" spans="2:12" ht="21" hidden="1" customHeight="1" x14ac:dyDescent="0.6">
      <c r="B196" s="226"/>
      <c r="C196" s="185"/>
      <c r="F196" s="224"/>
      <c r="J196" s="219"/>
    </row>
    <row r="197" spans="2:12" ht="21" hidden="1" customHeight="1" x14ac:dyDescent="0.65">
      <c r="B197" s="226"/>
      <c r="C197" s="187" t="s">
        <v>237</v>
      </c>
      <c r="F197" s="224"/>
      <c r="J197" s="219"/>
    </row>
    <row r="198" spans="2:12" ht="21" hidden="1" customHeight="1" x14ac:dyDescent="0.65">
      <c r="B198" s="226"/>
      <c r="C198" s="185" t="s">
        <v>238</v>
      </c>
      <c r="F198" s="188" t="s">
        <v>239</v>
      </c>
      <c r="G198" s="215"/>
      <c r="J198" s="219"/>
    </row>
    <row r="199" spans="2:12" ht="21" hidden="1" customHeight="1" x14ac:dyDescent="0.6">
      <c r="B199" s="226"/>
      <c r="C199" s="185" t="s">
        <v>241</v>
      </c>
      <c r="F199" s="219">
        <v>20098.682142196001</v>
      </c>
      <c r="H199" s="227"/>
      <c r="J199" s="219"/>
    </row>
    <row r="200" spans="2:12" ht="21" hidden="1" customHeight="1" x14ac:dyDescent="0.6">
      <c r="B200" s="226"/>
      <c r="C200" s="185" t="s">
        <v>242</v>
      </c>
      <c r="F200" s="219">
        <v>102356.07498060531</v>
      </c>
      <c r="H200" s="227"/>
      <c r="J200" s="219"/>
    </row>
    <row r="201" spans="2:12" ht="21" hidden="1" customHeight="1" x14ac:dyDescent="0.6">
      <c r="B201" s="226"/>
      <c r="C201" s="185" t="s">
        <v>243</v>
      </c>
      <c r="F201" s="219">
        <v>449.34031999999286</v>
      </c>
      <c r="H201" s="228"/>
      <c r="J201" s="219"/>
    </row>
    <row r="202" spans="2:12" ht="21" hidden="1" customHeight="1" x14ac:dyDescent="0.6">
      <c r="B202" s="226"/>
      <c r="C202" s="229" t="s">
        <v>244</v>
      </c>
      <c r="F202" s="219">
        <v>434596.41840163281</v>
      </c>
      <c r="H202" s="227"/>
      <c r="J202" s="219"/>
    </row>
    <row r="203" spans="2:12" ht="21" hidden="1" customHeight="1" x14ac:dyDescent="0.6">
      <c r="B203" s="226"/>
      <c r="C203" s="229" t="s">
        <v>245</v>
      </c>
      <c r="F203" s="219">
        <v>35588.420479999972</v>
      </c>
      <c r="H203" s="227"/>
      <c r="J203" s="219"/>
    </row>
    <row r="204" spans="2:12" ht="21" hidden="1" customHeight="1" x14ac:dyDescent="0.6">
      <c r="B204" s="226"/>
      <c r="C204" s="229" t="s">
        <v>246</v>
      </c>
      <c r="F204" s="219">
        <v>33340.69409988838</v>
      </c>
      <c r="H204" s="227"/>
      <c r="J204" s="219"/>
    </row>
    <row r="205" spans="2:12" ht="21" hidden="1" customHeight="1" x14ac:dyDescent="0.6">
      <c r="B205" s="226"/>
      <c r="C205" s="185" t="s">
        <v>247</v>
      </c>
      <c r="F205" s="219">
        <v>27409.69987</v>
      </c>
      <c r="H205" s="227"/>
      <c r="J205" s="219"/>
    </row>
    <row r="206" spans="2:12" ht="21" hidden="1" customHeight="1" x14ac:dyDescent="0.6">
      <c r="B206" s="226"/>
      <c r="C206" s="229" t="s">
        <v>248</v>
      </c>
      <c r="F206" s="219">
        <v>5629.4097499999989</v>
      </c>
      <c r="H206" s="227"/>
      <c r="J206" s="219"/>
    </row>
    <row r="207" spans="2:12" ht="21.75" hidden="1" customHeight="1" x14ac:dyDescent="0.6">
      <c r="B207" s="226"/>
      <c r="C207" s="229" t="s">
        <v>249</v>
      </c>
      <c r="F207" s="219">
        <v>623577.82698999997</v>
      </c>
      <c r="H207" s="227"/>
      <c r="J207" s="219"/>
    </row>
    <row r="208" spans="2:12" ht="21" hidden="1" customHeight="1" x14ac:dyDescent="0.6">
      <c r="B208" s="226"/>
      <c r="C208" s="229" t="s">
        <v>250</v>
      </c>
      <c r="F208" s="219">
        <v>15249</v>
      </c>
      <c r="H208" s="227"/>
      <c r="J208" s="219"/>
    </row>
    <row r="209" spans="2:10" ht="21" hidden="1" customHeight="1" x14ac:dyDescent="0.6">
      <c r="B209" s="226"/>
      <c r="C209" s="185" t="s">
        <v>251</v>
      </c>
      <c r="F209" s="219">
        <v>1881333.4879000001</v>
      </c>
      <c r="H209" s="227"/>
      <c r="J209" s="219"/>
    </row>
    <row r="210" spans="2:10" ht="21" hidden="1" customHeight="1" x14ac:dyDescent="0.6">
      <c r="B210" s="226"/>
      <c r="C210" s="229" t="s">
        <v>252</v>
      </c>
      <c r="F210" s="219">
        <v>145872.60121560143</v>
      </c>
      <c r="H210" s="227"/>
      <c r="J210" s="219"/>
    </row>
    <row r="211" spans="2:10" ht="21" hidden="1" customHeight="1" x14ac:dyDescent="0.6">
      <c r="B211" s="226"/>
      <c r="C211" s="185" t="s">
        <v>253</v>
      </c>
      <c r="F211" s="219">
        <v>2753.2999500000001</v>
      </c>
      <c r="H211" s="227"/>
      <c r="J211" s="219"/>
    </row>
    <row r="212" spans="2:10" ht="21" hidden="1" customHeight="1" x14ac:dyDescent="0.6">
      <c r="B212" s="226"/>
      <c r="C212" s="229" t="s">
        <v>254</v>
      </c>
      <c r="F212" s="219">
        <v>269145.89656999998</v>
      </c>
      <c r="H212" s="227"/>
      <c r="J212" s="219"/>
    </row>
    <row r="213" spans="2:10" ht="21" hidden="1" customHeight="1" x14ac:dyDescent="0.6">
      <c r="B213" s="226"/>
      <c r="C213" s="229" t="s">
        <v>255</v>
      </c>
      <c r="F213" s="219">
        <v>1537262.58898</v>
      </c>
      <c r="H213" s="227"/>
      <c r="J213" s="219"/>
    </row>
    <row r="214" spans="2:10" ht="21" hidden="1" customHeight="1" x14ac:dyDescent="0.6">
      <c r="B214" s="226"/>
      <c r="C214" s="185" t="s">
        <v>256</v>
      </c>
      <c r="F214" s="219">
        <v>2648.5889299999999</v>
      </c>
      <c r="H214" s="227"/>
      <c r="J214" s="219"/>
    </row>
    <row r="215" spans="2:10" ht="21" hidden="1" customHeight="1" x14ac:dyDescent="0.6">
      <c r="B215" s="226"/>
      <c r="C215" s="185" t="s">
        <v>257</v>
      </c>
      <c r="F215" s="230">
        <v>5137312.0305799237</v>
      </c>
      <c r="J215" s="219"/>
    </row>
    <row r="216" spans="2:10" ht="21" hidden="1" customHeight="1" x14ac:dyDescent="0.6">
      <c r="B216" s="226"/>
      <c r="C216" s="185" t="s">
        <v>258</v>
      </c>
      <c r="J216" s="219"/>
    </row>
    <row r="217" spans="2:10" ht="21" hidden="1" customHeight="1" x14ac:dyDescent="0.6">
      <c r="B217" s="226"/>
      <c r="C217" s="185" t="s">
        <v>259</v>
      </c>
      <c r="F217" s="219">
        <v>-165807.00339</v>
      </c>
      <c r="J217" s="219"/>
    </row>
    <row r="218" spans="2:10" ht="21" hidden="1" customHeight="1" x14ac:dyDescent="0.6">
      <c r="B218" s="226"/>
      <c r="C218" s="185" t="s">
        <v>260</v>
      </c>
      <c r="F218" s="219">
        <v>-197760.28411000001</v>
      </c>
      <c r="J218" s="219"/>
    </row>
    <row r="219" spans="2:10" ht="21" hidden="1" customHeight="1" x14ac:dyDescent="0.6">
      <c r="B219" s="226"/>
      <c r="C219" s="229" t="s">
        <v>261</v>
      </c>
      <c r="F219" s="219">
        <v>-12142.342120000001</v>
      </c>
      <c r="J219" s="219"/>
    </row>
    <row r="220" spans="2:10" ht="21" hidden="1" customHeight="1" x14ac:dyDescent="0.6">
      <c r="B220" s="226"/>
      <c r="C220" s="229" t="s">
        <v>262</v>
      </c>
      <c r="F220" s="219">
        <v>-157136.66790999996</v>
      </c>
      <c r="J220" s="219"/>
    </row>
    <row r="221" spans="2:10" ht="21" hidden="1" customHeight="1" x14ac:dyDescent="0.6">
      <c r="B221" s="226"/>
      <c r="C221" s="229" t="s">
        <v>263</v>
      </c>
      <c r="F221" s="219">
        <v>11946.31906</v>
      </c>
      <c r="J221" s="219"/>
    </row>
    <row r="222" spans="2:10" ht="21" hidden="1" customHeight="1" x14ac:dyDescent="0.6">
      <c r="B222" s="226"/>
      <c r="C222" s="229" t="s">
        <v>264</v>
      </c>
      <c r="F222" s="219">
        <v>-14684.216769999999</v>
      </c>
      <c r="J222" s="219"/>
    </row>
    <row r="223" spans="2:10" ht="21" hidden="1" customHeight="1" x14ac:dyDescent="0.6">
      <c r="B223" s="226"/>
      <c r="C223" s="229" t="s">
        <v>265</v>
      </c>
      <c r="F223" s="219">
        <v>-2175.1569099999997</v>
      </c>
      <c r="J223" s="219"/>
    </row>
    <row r="224" spans="2:10" ht="21" hidden="1" customHeight="1" x14ac:dyDescent="0.6">
      <c r="B224" s="226"/>
      <c r="C224" s="229" t="s">
        <v>266</v>
      </c>
      <c r="F224" s="219">
        <v>-2997.7466500000005</v>
      </c>
      <c r="J224" s="219"/>
    </row>
    <row r="225" spans="2:12" ht="21" hidden="1" customHeight="1" x14ac:dyDescent="0.6">
      <c r="B225" s="226"/>
      <c r="C225" s="229" t="s">
        <v>267</v>
      </c>
      <c r="F225" s="219">
        <v>-52440.009549399998</v>
      </c>
      <c r="J225" s="219"/>
    </row>
    <row r="226" spans="2:12" ht="21" hidden="1" customHeight="1" x14ac:dyDescent="0.6">
      <c r="B226" s="226"/>
      <c r="C226" s="229" t="s">
        <v>268</v>
      </c>
      <c r="F226" s="219">
        <v>-1773297.36091</v>
      </c>
      <c r="J226" s="219"/>
      <c r="L226" s="223"/>
    </row>
    <row r="227" spans="2:12" ht="21" hidden="1" customHeight="1" x14ac:dyDescent="0.6">
      <c r="B227" s="226"/>
      <c r="C227" s="229" t="s">
        <v>269</v>
      </c>
      <c r="F227" s="219">
        <v>-1809.7320699999998</v>
      </c>
      <c r="J227" s="219"/>
    </row>
    <row r="228" spans="2:12" ht="21" hidden="1" customHeight="1" x14ac:dyDescent="0.6">
      <c r="B228" s="226"/>
      <c r="C228" s="185" t="s">
        <v>270</v>
      </c>
      <c r="F228" s="219">
        <v>-114752.22244</v>
      </c>
      <c r="J228" s="219"/>
    </row>
    <row r="229" spans="2:12" ht="21" hidden="1" customHeight="1" x14ac:dyDescent="0.6">
      <c r="B229" s="226"/>
      <c r="C229" s="185" t="s">
        <v>271</v>
      </c>
      <c r="F229" s="219">
        <v>-1157.7260700000002</v>
      </c>
      <c r="J229" s="219"/>
    </row>
    <row r="230" spans="2:12" ht="21" hidden="1" customHeight="1" x14ac:dyDescent="0.6">
      <c r="B230" s="226"/>
      <c r="C230" s="185" t="s">
        <v>272</v>
      </c>
      <c r="F230" s="231">
        <v>-2484214.1498393998</v>
      </c>
      <c r="J230" s="219"/>
    </row>
    <row r="231" spans="2:12" ht="21.75" hidden="1" customHeight="1" x14ac:dyDescent="0.6">
      <c r="B231" s="226"/>
      <c r="C231" s="185" t="s">
        <v>273</v>
      </c>
      <c r="F231" s="232">
        <v>2653097.8807405238</v>
      </c>
      <c r="J231" s="219"/>
    </row>
    <row r="232" spans="2:12" ht="21" hidden="1" customHeight="1" x14ac:dyDescent="0.6">
      <c r="B232" s="226"/>
      <c r="C232" s="229" t="s">
        <v>274</v>
      </c>
      <c r="J232" s="219"/>
    </row>
    <row r="233" spans="2:12" ht="21" hidden="1" customHeight="1" x14ac:dyDescent="0.6">
      <c r="B233" s="226"/>
      <c r="C233" s="229"/>
      <c r="J233" s="219"/>
    </row>
    <row r="234" spans="2:12" ht="21" hidden="1" customHeight="1" x14ac:dyDescent="0.65">
      <c r="B234" s="226"/>
      <c r="C234" s="229"/>
      <c r="F234" s="188" t="s">
        <v>240</v>
      </c>
      <c r="J234" s="219"/>
    </row>
    <row r="235" spans="2:12" ht="21" hidden="1" customHeight="1" x14ac:dyDescent="0.6">
      <c r="B235" s="226"/>
      <c r="C235" s="229" t="s">
        <v>251</v>
      </c>
      <c r="F235" s="185">
        <v>160</v>
      </c>
      <c r="J235" s="219"/>
    </row>
    <row r="236" spans="2:12" ht="21" hidden="1" customHeight="1" x14ac:dyDescent="0.6">
      <c r="B236" s="226"/>
      <c r="C236" s="229" t="s">
        <v>271</v>
      </c>
      <c r="F236" s="185">
        <v>-157</v>
      </c>
      <c r="J236" s="219"/>
    </row>
    <row r="237" spans="2:12" ht="21" hidden="1" customHeight="1" x14ac:dyDescent="0.6">
      <c r="B237" s="226"/>
      <c r="C237" s="229"/>
      <c r="J237" s="219"/>
    </row>
    <row r="238" spans="2:12" ht="21" hidden="1" customHeight="1" x14ac:dyDescent="0.65">
      <c r="B238" s="226"/>
      <c r="C238" s="233" t="s">
        <v>275</v>
      </c>
      <c r="J238" s="219"/>
    </row>
    <row r="239" spans="2:12" ht="21" hidden="1" customHeight="1" x14ac:dyDescent="0.65">
      <c r="B239" s="226"/>
      <c r="C239" s="233"/>
      <c r="F239" s="188" t="s">
        <v>276</v>
      </c>
      <c r="J239" s="219"/>
    </row>
    <row r="240" spans="2:12" ht="21" hidden="1" customHeight="1" x14ac:dyDescent="0.6">
      <c r="B240" s="226"/>
      <c r="C240" s="229" t="s">
        <v>8</v>
      </c>
      <c r="F240" s="219">
        <v>-4069.7048599999998</v>
      </c>
      <c r="J240" s="219"/>
    </row>
    <row r="241" spans="2:10" ht="21" hidden="1" customHeight="1" x14ac:dyDescent="0.6">
      <c r="B241" s="226"/>
      <c r="C241" s="229" t="s">
        <v>277</v>
      </c>
      <c r="F241" s="219">
        <v>-101316.68152</v>
      </c>
      <c r="J241" s="219"/>
    </row>
    <row r="242" spans="2:10" ht="21" hidden="1" customHeight="1" x14ac:dyDescent="0.6">
      <c r="B242" s="226"/>
      <c r="C242" s="229" t="s">
        <v>278</v>
      </c>
      <c r="F242" s="219">
        <v>-177095.69029</v>
      </c>
      <c r="J242" s="219"/>
    </row>
    <row r="243" spans="2:10" ht="21" hidden="1" customHeight="1" x14ac:dyDescent="0.6">
      <c r="B243" s="226"/>
      <c r="C243" s="229" t="s">
        <v>279</v>
      </c>
      <c r="F243" s="219">
        <v>-1787.57312</v>
      </c>
      <c r="J243" s="219"/>
    </row>
    <row r="244" spans="2:10" ht="21" hidden="1" customHeight="1" x14ac:dyDescent="0.6">
      <c r="B244" s="226"/>
      <c r="C244" s="229" t="s">
        <v>280</v>
      </c>
      <c r="F244" s="219">
        <v>-265178.01757999999</v>
      </c>
      <c r="J244" s="219"/>
    </row>
    <row r="245" spans="2:10" ht="21" hidden="1" customHeight="1" x14ac:dyDescent="0.6">
      <c r="B245" s="226"/>
      <c r="C245" s="229" t="s">
        <v>281</v>
      </c>
      <c r="F245" s="219">
        <v>-2028.25875</v>
      </c>
      <c r="J245" s="219"/>
    </row>
    <row r="246" spans="2:10" ht="21" hidden="1" customHeight="1" x14ac:dyDescent="0.6">
      <c r="B246" s="226"/>
      <c r="C246" s="229" t="s">
        <v>282</v>
      </c>
      <c r="F246" s="219">
        <v>-7900</v>
      </c>
      <c r="J246" s="219"/>
    </row>
    <row r="247" spans="2:10" ht="21" hidden="1" customHeight="1" x14ac:dyDescent="0.6">
      <c r="B247" s="226"/>
      <c r="C247" s="229" t="s">
        <v>283</v>
      </c>
      <c r="F247" s="219">
        <v>-4302.6846100000002</v>
      </c>
      <c r="J247" s="219"/>
    </row>
    <row r="248" spans="2:10" ht="21" hidden="1" customHeight="1" x14ac:dyDescent="0.6">
      <c r="B248" s="226"/>
      <c r="C248" s="229" t="s">
        <v>177</v>
      </c>
      <c r="F248" s="219">
        <v>-7920.3696799999998</v>
      </c>
      <c r="J248" s="219"/>
    </row>
    <row r="249" spans="2:10" ht="21" hidden="1" customHeight="1" x14ac:dyDescent="0.6">
      <c r="B249" s="226"/>
      <c r="C249" s="229" t="s">
        <v>24</v>
      </c>
      <c r="F249" s="219">
        <v>-104375.07554000001</v>
      </c>
      <c r="J249" s="219"/>
    </row>
    <row r="250" spans="2:10" ht="21" hidden="1" customHeight="1" x14ac:dyDescent="0.6">
      <c r="B250" s="226"/>
      <c r="C250" s="229" t="s">
        <v>26</v>
      </c>
      <c r="F250" s="219">
        <v>-17751.299940000001</v>
      </c>
      <c r="J250" s="219"/>
    </row>
    <row r="251" spans="2:10" ht="21" hidden="1" customHeight="1" x14ac:dyDescent="0.6">
      <c r="B251" s="226"/>
      <c r="C251" s="229" t="s">
        <v>284</v>
      </c>
      <c r="F251" s="219">
        <v>-49534.412700000001</v>
      </c>
      <c r="J251" s="219"/>
    </row>
    <row r="252" spans="2:10" ht="21" hidden="1" customHeight="1" x14ac:dyDescent="0.6">
      <c r="B252" s="226"/>
      <c r="C252" s="229" t="s">
        <v>29</v>
      </c>
      <c r="F252" s="219">
        <v>-976.23347000000001</v>
      </c>
      <c r="J252" s="219"/>
    </row>
    <row r="253" spans="2:10" ht="21" hidden="1" customHeight="1" x14ac:dyDescent="0.6">
      <c r="B253" s="226"/>
      <c r="C253" s="229" t="s">
        <v>28</v>
      </c>
      <c r="F253" s="219">
        <v>-100</v>
      </c>
      <c r="J253" s="219"/>
    </row>
    <row r="254" spans="2:10" ht="21" hidden="1" customHeight="1" x14ac:dyDescent="0.6">
      <c r="B254" s="226"/>
      <c r="C254" s="229"/>
      <c r="F254" s="219"/>
      <c r="J254" s="219"/>
    </row>
    <row r="255" spans="2:10" ht="21" hidden="1" customHeight="1" x14ac:dyDescent="0.6">
      <c r="B255" s="226"/>
      <c r="C255" s="229" t="s">
        <v>285</v>
      </c>
      <c r="F255" s="219">
        <v>5581.9604400000007</v>
      </c>
      <c r="J255" s="219"/>
    </row>
    <row r="256" spans="2:10" ht="21" hidden="1" customHeight="1" x14ac:dyDescent="0.6">
      <c r="B256" s="226"/>
      <c r="C256" s="229" t="s">
        <v>286</v>
      </c>
      <c r="F256" s="219">
        <v>1152.1519699999999</v>
      </c>
      <c r="J256" s="219"/>
    </row>
    <row r="257" spans="2:10" ht="21" hidden="1" customHeight="1" x14ac:dyDescent="0.6">
      <c r="B257" s="226"/>
      <c r="C257" s="229" t="s">
        <v>287</v>
      </c>
      <c r="F257" s="219">
        <v>67379.743860000002</v>
      </c>
      <c r="J257" s="219"/>
    </row>
    <row r="258" spans="2:10" ht="21" hidden="1" customHeight="1" x14ac:dyDescent="0.6">
      <c r="B258" s="226"/>
      <c r="C258" s="229" t="s">
        <v>35</v>
      </c>
      <c r="F258" s="219">
        <v>32714.819449999999</v>
      </c>
      <c r="J258" s="219"/>
    </row>
    <row r="259" spans="2:10" ht="21" hidden="1" customHeight="1" x14ac:dyDescent="0.6">
      <c r="B259" s="226"/>
      <c r="C259" s="229" t="s">
        <v>288</v>
      </c>
      <c r="F259" s="219">
        <v>395489.56372000003</v>
      </c>
      <c r="J259" s="219"/>
    </row>
    <row r="260" spans="2:10" ht="21" hidden="1" customHeight="1" x14ac:dyDescent="0.6">
      <c r="B260" s="226"/>
      <c r="C260" s="229" t="s">
        <v>36</v>
      </c>
      <c r="F260" s="219">
        <v>2153.8400099999999</v>
      </c>
      <c r="J260" s="219"/>
    </row>
    <row r="261" spans="2:10" ht="21" hidden="1" customHeight="1" x14ac:dyDescent="0.6">
      <c r="B261" s="226"/>
      <c r="C261" s="229" t="s">
        <v>39</v>
      </c>
      <c r="F261" s="219">
        <v>21293.041789999999</v>
      </c>
      <c r="J261" s="219"/>
    </row>
    <row r="262" spans="2:10" ht="21" hidden="1" customHeight="1" x14ac:dyDescent="0.6">
      <c r="B262" s="226"/>
      <c r="C262" s="229" t="s">
        <v>289</v>
      </c>
      <c r="F262" s="219">
        <v>30000</v>
      </c>
      <c r="J262" s="219"/>
    </row>
    <row r="263" spans="2:10" ht="21" hidden="1" customHeight="1" x14ac:dyDescent="0.6">
      <c r="B263" s="226"/>
      <c r="C263" s="229" t="s">
        <v>40</v>
      </c>
      <c r="F263" s="219">
        <v>732.23575000000005</v>
      </c>
      <c r="J263" s="219"/>
    </row>
    <row r="264" spans="2:10" ht="21" hidden="1" customHeight="1" x14ac:dyDescent="0.6">
      <c r="B264" s="226"/>
      <c r="C264" s="229" t="s">
        <v>42</v>
      </c>
      <c r="F264" s="219">
        <v>2495.2427699999998</v>
      </c>
      <c r="J264" s="219"/>
    </row>
    <row r="265" spans="2:10" ht="21" hidden="1" customHeight="1" x14ac:dyDescent="0.6">
      <c r="B265" s="226"/>
      <c r="C265" s="229" t="s">
        <v>41</v>
      </c>
      <c r="F265" s="219">
        <v>2867.5401299999999</v>
      </c>
      <c r="J265" s="219"/>
    </row>
    <row r="266" spans="2:10" ht="21" hidden="1" customHeight="1" x14ac:dyDescent="0.6">
      <c r="B266" s="226"/>
      <c r="C266" s="229"/>
      <c r="F266" s="224"/>
      <c r="J266" s="219"/>
    </row>
    <row r="267" spans="2:10" ht="21" hidden="1" customHeight="1" x14ac:dyDescent="0.6">
      <c r="B267" s="226"/>
      <c r="C267" s="185"/>
      <c r="F267" s="224"/>
      <c r="J267" s="219"/>
    </row>
    <row r="268" spans="2:10" ht="21" hidden="1" customHeight="1" x14ac:dyDescent="0.6"/>
    <row r="269" spans="2:10" ht="21" hidden="1" customHeight="1" x14ac:dyDescent="0.6">
      <c r="B269" s="226"/>
      <c r="C269" s="229"/>
      <c r="F269" s="224"/>
      <c r="J269" s="219"/>
    </row>
    <row r="270" spans="2:10" x14ac:dyDescent="0.6">
      <c r="B270" s="226"/>
      <c r="C270" s="229"/>
      <c r="F270" s="224"/>
      <c r="J270" s="219"/>
    </row>
    <row r="271" spans="2:10" x14ac:dyDescent="0.6">
      <c r="B271" s="226"/>
      <c r="C271" s="229"/>
      <c r="F271" s="224"/>
      <c r="J271" s="219"/>
    </row>
    <row r="272" spans="2:10" x14ac:dyDescent="0.6">
      <c r="B272" s="226"/>
      <c r="C272" s="229"/>
      <c r="F272" s="224"/>
      <c r="J272" s="219"/>
    </row>
    <row r="273" spans="2:12" x14ac:dyDescent="0.6">
      <c r="B273" s="226"/>
      <c r="C273" s="229"/>
      <c r="F273" s="224"/>
      <c r="J273" s="219"/>
    </row>
    <row r="274" spans="2:12" x14ac:dyDescent="0.6">
      <c r="B274" s="226"/>
      <c r="C274" s="229"/>
      <c r="F274" s="224"/>
      <c r="J274" s="219"/>
    </row>
    <row r="275" spans="2:12" x14ac:dyDescent="0.6">
      <c r="B275" s="226"/>
      <c r="C275" s="229"/>
      <c r="F275" s="224"/>
      <c r="J275" s="219"/>
    </row>
    <row r="276" spans="2:12" x14ac:dyDescent="0.6">
      <c r="B276" s="226"/>
      <c r="C276" s="229"/>
      <c r="F276" s="224"/>
      <c r="J276" s="219"/>
    </row>
    <row r="277" spans="2:12" x14ac:dyDescent="0.6">
      <c r="B277" s="226"/>
      <c r="C277" s="229"/>
      <c r="F277" s="224"/>
      <c r="J277" s="219"/>
    </row>
    <row r="278" spans="2:12" x14ac:dyDescent="0.6">
      <c r="B278" s="226"/>
      <c r="C278" s="229"/>
      <c r="F278" s="224"/>
      <c r="J278" s="219"/>
    </row>
    <row r="279" spans="2:12" x14ac:dyDescent="0.6">
      <c r="B279" s="226"/>
      <c r="C279" s="229"/>
      <c r="F279" s="224"/>
      <c r="J279" s="219"/>
    </row>
    <row r="280" spans="2:12" x14ac:dyDescent="0.6">
      <c r="B280" s="226"/>
      <c r="C280" s="229"/>
      <c r="F280" s="224"/>
      <c r="J280" s="219"/>
    </row>
    <row r="281" spans="2:12" x14ac:dyDescent="0.6">
      <c r="B281" s="226"/>
      <c r="C281" s="229"/>
      <c r="F281" s="224"/>
      <c r="J281" s="219"/>
    </row>
    <row r="282" spans="2:12" x14ac:dyDescent="0.6">
      <c r="B282" s="226"/>
      <c r="C282" s="229"/>
      <c r="F282" s="224"/>
      <c r="J282" s="219"/>
    </row>
    <row r="283" spans="2:12" x14ac:dyDescent="0.6">
      <c r="B283" s="226"/>
      <c r="C283" s="229"/>
      <c r="F283" s="224"/>
      <c r="J283" s="219"/>
    </row>
    <row r="284" spans="2:12" x14ac:dyDescent="0.6">
      <c r="B284" s="226"/>
      <c r="C284" s="229"/>
      <c r="F284" s="224"/>
      <c r="J284" s="219"/>
    </row>
    <row r="285" spans="2:12" x14ac:dyDescent="0.6">
      <c r="B285" s="226"/>
      <c r="C285" s="69" t="s">
        <v>157</v>
      </c>
      <c r="D285" s="55"/>
      <c r="E285" s="69"/>
      <c r="F285" s="69"/>
      <c r="G285" s="55"/>
      <c r="H285" s="69"/>
      <c r="I285" s="69" t="s">
        <v>158</v>
      </c>
      <c r="J285" s="69"/>
      <c r="K285" s="69"/>
      <c r="L285" s="69"/>
    </row>
    <row r="286" spans="2:12" x14ac:dyDescent="0.6">
      <c r="B286" s="226"/>
      <c r="C286" s="69" t="s">
        <v>156</v>
      </c>
      <c r="D286" s="55"/>
      <c r="E286" s="69"/>
      <c r="F286" s="69"/>
      <c r="G286" s="55"/>
      <c r="H286" s="69"/>
      <c r="I286" s="69" t="s">
        <v>159</v>
      </c>
      <c r="J286" s="69"/>
      <c r="K286" s="69"/>
      <c r="L286" s="69"/>
    </row>
    <row r="287" spans="2:12" ht="20.5" x14ac:dyDescent="0.65">
      <c r="B287" s="264" t="s">
        <v>358</v>
      </c>
      <c r="C287" s="264"/>
      <c r="D287" s="264"/>
      <c r="E287" s="264"/>
      <c r="F287" s="264"/>
      <c r="G287" s="264"/>
      <c r="H287" s="264"/>
      <c r="I287" s="264"/>
      <c r="J287" s="264"/>
      <c r="K287" s="264"/>
      <c r="L287" s="264"/>
    </row>
    <row r="288" spans="2:12" x14ac:dyDescent="0.6">
      <c r="C288" s="234" t="s">
        <v>154</v>
      </c>
      <c r="D288" s="226" t="s">
        <v>155</v>
      </c>
      <c r="F288" s="224">
        <f>F145-BS!F12</f>
        <v>0</v>
      </c>
      <c r="H288" s="204"/>
      <c r="J288" s="201">
        <f>J145-BS!K12</f>
        <v>0</v>
      </c>
    </row>
    <row r="289" spans="6:10" x14ac:dyDescent="0.6">
      <c r="F289" s="223"/>
    </row>
    <row r="290" spans="6:10" x14ac:dyDescent="0.6">
      <c r="F290" s="223">
        <v>0</v>
      </c>
      <c r="J290" s="224"/>
    </row>
    <row r="291" spans="6:10" x14ac:dyDescent="0.6">
      <c r="H291" s="201"/>
    </row>
    <row r="292" spans="6:10" x14ac:dyDescent="0.6">
      <c r="F292" s="224"/>
      <c r="H292" s="77"/>
    </row>
  </sheetData>
  <mergeCells count="32">
    <mergeCell ref="F122:H122"/>
    <mergeCell ref="J122:L122"/>
    <mergeCell ref="J116:L116"/>
    <mergeCell ref="B117:L117"/>
    <mergeCell ref="B118:L118"/>
    <mergeCell ref="B119:L119"/>
    <mergeCell ref="F121:L121"/>
    <mergeCell ref="B114:L114"/>
    <mergeCell ref="J66:L66"/>
    <mergeCell ref="F7:H7"/>
    <mergeCell ref="J7:L7"/>
    <mergeCell ref="J1:L1"/>
    <mergeCell ref="B2:L2"/>
    <mergeCell ref="B3:L3"/>
    <mergeCell ref="B4:L4"/>
    <mergeCell ref="F6:L6"/>
    <mergeCell ref="B287:L287"/>
    <mergeCell ref="B59:L59"/>
    <mergeCell ref="J60:L60"/>
    <mergeCell ref="B61:L61"/>
    <mergeCell ref="B62:L62"/>
    <mergeCell ref="B63:L63"/>
    <mergeCell ref="F65:L65"/>
    <mergeCell ref="B164:L164"/>
    <mergeCell ref="J165:L165"/>
    <mergeCell ref="B166:L166"/>
    <mergeCell ref="B167:L167"/>
    <mergeCell ref="B168:L168"/>
    <mergeCell ref="F170:L170"/>
    <mergeCell ref="F171:H171"/>
    <mergeCell ref="J171:L171"/>
    <mergeCell ref="F66:H66"/>
  </mergeCells>
  <pageMargins left="0.51181102362204722" right="0.27559055118110237" top="0.74803149606299213" bottom="0.35433070866141736" header="0.31496062992125984" footer="0.31496062992125984"/>
  <pageSetup paperSize="9" scale="74" fitToHeight="0" orientation="portrait" r:id="rId1"/>
  <rowBreaks count="3" manualBreakCount="3">
    <brk id="59" min="1" max="11" man="1"/>
    <brk id="114" min="1" max="11" man="1"/>
    <brk id="164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</vt:lpstr>
      <vt:lpstr>SE Conso</vt:lpstr>
      <vt:lpstr>SE</vt:lpstr>
      <vt:lpstr>PL 3 M</vt:lpstr>
      <vt:lpstr>OCI 3 M</vt:lpstr>
      <vt:lpstr>PL 9 M</vt:lpstr>
      <vt:lpstr>OCI 9 M</vt:lpstr>
      <vt:lpstr>CF</vt:lpstr>
      <vt:lpstr>BS!Print_Area</vt:lpstr>
      <vt:lpstr>CF!Print_Area</vt:lpstr>
      <vt:lpstr>'OCI 3 M'!Print_Area</vt:lpstr>
      <vt:lpstr>'OCI 9 M'!Print_Area</vt:lpstr>
      <vt:lpstr>'PL 3 M'!Print_Area</vt:lpstr>
      <vt:lpstr>'PL 9 M'!Print_Area</vt:lpstr>
      <vt:lpstr>SE!Print_Area</vt:lpstr>
      <vt:lpstr>'SE 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Pattarin Suksan</dc:creator>
  <cp:lastModifiedBy>pim-on kaisuttiwong</cp:lastModifiedBy>
  <cp:lastPrinted>2023-11-13T10:05:39Z</cp:lastPrinted>
  <dcterms:created xsi:type="dcterms:W3CDTF">2022-02-24T13:40:03Z</dcterms:created>
  <dcterms:modified xsi:type="dcterms:W3CDTF">2023-11-14T06:15:31Z</dcterms:modified>
</cp:coreProperties>
</file>