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\Financail Statement Q2.2023\แก้ไข\ส่ง set\"/>
    </mc:Choice>
  </mc:AlternateContent>
  <xr:revisionPtr revIDLastSave="0" documentId="8_{6F01B67D-3F81-449B-88AA-AD9788E6E938}" xr6:coauthVersionLast="47" xr6:coauthVersionMax="47" xr10:uidLastSave="{00000000-0000-0000-0000-000000000000}"/>
  <bookViews>
    <workbookView xWindow="-120" yWindow="-120" windowWidth="29040" windowHeight="15840" xr2:uid="{7678CC59-237E-4A21-9C0E-406B3C6CA3FA}"/>
  </bookViews>
  <sheets>
    <sheet name="BS" sheetId="1" r:id="rId1"/>
    <sheet name="SE Conso" sheetId="2" r:id="rId2"/>
    <sheet name="SE" sheetId="3" r:id="rId3"/>
    <sheet name="PL 3 M" sheetId="7" r:id="rId4"/>
    <sheet name="OCI 3 M" sheetId="8" r:id="rId5"/>
    <sheet name="PL 6 M" sheetId="4" r:id="rId6"/>
    <sheet name="OCI 6 M" sheetId="6" r:id="rId7"/>
    <sheet name="CF" sheetId="9" r:id="rId8"/>
  </sheets>
  <definedNames>
    <definedName name="_xlnm.Print_Area" localSheetId="0">BS!$A$1:$M$117</definedName>
    <definedName name="_xlnm.Print_Area" localSheetId="7">CF!$B$1:$L$269</definedName>
    <definedName name="_xlnm.Print_Area" localSheetId="4">'OCI 3 M'!$A$1:$J$51</definedName>
    <definedName name="_xlnm.Print_Area" localSheetId="6">'OCI 6 M'!$A$1:$J$51</definedName>
    <definedName name="_xlnm.Print_Area" localSheetId="3">'PL 3 M'!$A$1:$K$45</definedName>
    <definedName name="_xlnm.Print_Area" localSheetId="5">'PL 6 M'!$A$1:$K$48</definedName>
    <definedName name="_xlnm.Print_Area" localSheetId="2">SE!$A$1:$R$32</definedName>
    <definedName name="_xlnm.Print_Area" localSheetId="1">'SE Conso'!$A$1:$T$33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9" l="1"/>
  <c r="K94" i="1"/>
  <c r="E21" i="4"/>
  <c r="F50" i="9" l="1"/>
  <c r="J26" i="6"/>
  <c r="F26" i="6"/>
  <c r="D26" i="6" l="1"/>
  <c r="U25" i="6" l="1"/>
  <c r="V20" i="6"/>
  <c r="R20" i="6"/>
  <c r="X16" i="6"/>
  <c r="V16" i="6"/>
  <c r="T16" i="6"/>
  <c r="R16" i="6"/>
  <c r="I21" i="4" l="1"/>
  <c r="F94" i="1"/>
  <c r="U46" i="4"/>
  <c r="U47" i="4"/>
  <c r="V25" i="8"/>
  <c r="T25" i="8"/>
  <c r="S25" i="8"/>
  <c r="R25" i="8"/>
  <c r="P25" i="8"/>
  <c r="V16" i="8"/>
  <c r="T16" i="8"/>
  <c r="R16" i="8"/>
  <c r="P16" i="8"/>
  <c r="AA35" i="4"/>
  <c r="AA40" i="4" s="1"/>
  <c r="Y35" i="4"/>
  <c r="W35" i="4"/>
  <c r="U35" i="4"/>
  <c r="Y37" i="7"/>
  <c r="W37" i="7"/>
  <c r="U37" i="7"/>
  <c r="Y19" i="7"/>
  <c r="W19" i="7"/>
  <c r="U19" i="7"/>
  <c r="S19" i="7"/>
  <c r="AG17" i="3"/>
  <c r="AE17" i="3"/>
  <c r="AC17" i="3"/>
  <c r="AA17" i="3"/>
  <c r="Y17" i="3"/>
  <c r="AM16" i="3"/>
  <c r="AM17" i="3" s="1"/>
  <c r="AP16" i="2"/>
  <c r="AJ16" i="2"/>
  <c r="AH16" i="2"/>
  <c r="AF16" i="2"/>
  <c r="AD16" i="2"/>
  <c r="AB16" i="2"/>
  <c r="AR15" i="2"/>
  <c r="AR14" i="2"/>
  <c r="AR13" i="2"/>
  <c r="AB119" i="1"/>
  <c r="Z119" i="1"/>
  <c r="Y119" i="1"/>
  <c r="W119" i="1"/>
  <c r="AC109" i="1"/>
  <c r="X109" i="1"/>
  <c r="AC95" i="1"/>
  <c r="AC96" i="1" s="1"/>
  <c r="AC110" i="1" s="1"/>
  <c r="AC119" i="1" s="1"/>
  <c r="X95" i="1"/>
  <c r="V94" i="1"/>
  <c r="V95" i="1" s="1"/>
  <c r="AC85" i="1"/>
  <c r="AA85" i="1"/>
  <c r="X85" i="1"/>
  <c r="X96" i="1" s="1"/>
  <c r="X110" i="1" s="1"/>
  <c r="V85" i="1"/>
  <c r="AC51" i="1"/>
  <c r="AA51" i="1"/>
  <c r="X51" i="1"/>
  <c r="V51" i="1"/>
  <c r="AC29" i="1"/>
  <c r="AC52" i="1" s="1"/>
  <c r="AA29" i="1"/>
  <c r="AA52" i="1" s="1"/>
  <c r="AA119" i="1" s="1"/>
  <c r="X29" i="1"/>
  <c r="X52" i="1" s="1"/>
  <c r="V29" i="1"/>
  <c r="V52" i="1" s="1"/>
  <c r="X119" i="1" l="1"/>
  <c r="AR16" i="2"/>
  <c r="V96" i="1"/>
  <c r="V110" i="1" s="1"/>
  <c r="V119" i="1" s="1"/>
  <c r="F127" i="9"/>
  <c r="F110" i="9"/>
  <c r="J25" i="6" l="1"/>
  <c r="F25" i="6"/>
  <c r="D25" i="8"/>
  <c r="H25" i="8"/>
  <c r="L129" i="9" l="1"/>
  <c r="H129" i="9"/>
  <c r="H133" i="9" s="1"/>
  <c r="J127" i="9"/>
  <c r="J110" i="9"/>
  <c r="L34" i="9"/>
  <c r="K34" i="4"/>
  <c r="K95" i="1" l="1"/>
  <c r="J11" i="6" l="1"/>
  <c r="F11" i="6"/>
  <c r="K27" i="7"/>
  <c r="I34" i="4"/>
  <c r="I36" i="4" s="1"/>
  <c r="J10" i="9" s="1"/>
  <c r="J34" i="9" s="1"/>
  <c r="J46" i="9" s="1"/>
  <c r="J51" i="9" s="1"/>
  <c r="J129" i="9" s="1"/>
  <c r="J133" i="9" s="1"/>
  <c r="E31" i="4"/>
  <c r="E34" i="4" s="1"/>
  <c r="E36" i="4" s="1"/>
  <c r="D22" i="8"/>
  <c r="E35" i="7"/>
  <c r="F95" i="1"/>
  <c r="M95" i="1"/>
  <c r="H95" i="1"/>
  <c r="K29" i="1"/>
  <c r="E41" i="4" l="1"/>
  <c r="E39" i="4" s="1"/>
  <c r="F10" i="9"/>
  <c r="F34" i="9" s="1"/>
  <c r="F46" i="9" s="1"/>
  <c r="F51" i="9" s="1"/>
  <c r="H11" i="6"/>
  <c r="H17" i="6" s="1"/>
  <c r="H25" i="6" s="1"/>
  <c r="I41" i="4"/>
  <c r="I39" i="4" s="1"/>
  <c r="H85" i="1"/>
  <c r="M85" i="1"/>
  <c r="K85" i="1"/>
  <c r="K96" i="1" s="1"/>
  <c r="F85" i="1"/>
  <c r="M51" i="1"/>
  <c r="K51" i="1"/>
  <c r="K52" i="1" s="1"/>
  <c r="H51" i="1"/>
  <c r="H52" i="1" s="1"/>
  <c r="F51" i="1"/>
  <c r="M29" i="1"/>
  <c r="H29" i="1"/>
  <c r="F29" i="1"/>
  <c r="J16" i="8"/>
  <c r="H16" i="8"/>
  <c r="F16" i="8"/>
  <c r="D16" i="8"/>
  <c r="K19" i="7"/>
  <c r="I19" i="7"/>
  <c r="G19" i="7"/>
  <c r="G30" i="7" s="1"/>
  <c r="E19" i="7"/>
  <c r="T22" i="2"/>
  <c r="T18" i="2"/>
  <c r="T15" i="2"/>
  <c r="T14" i="2"/>
  <c r="T13" i="2"/>
  <c r="K30" i="7" l="1"/>
  <c r="K32" i="7" s="1"/>
  <c r="F129" i="9"/>
  <c r="F133" i="9" s="1"/>
  <c r="F96" i="1"/>
  <c r="M52" i="1"/>
  <c r="F52" i="1"/>
  <c r="G37" i="7"/>
  <c r="G25" i="8"/>
  <c r="F25" i="8"/>
  <c r="J11" i="8" l="1"/>
  <c r="J17" i="8" s="1"/>
  <c r="K35" i="7"/>
  <c r="K37" i="7" s="1"/>
  <c r="I37" i="7"/>
  <c r="H109" i="1"/>
  <c r="R23" i="2"/>
  <c r="J25" i="8" l="1"/>
  <c r="J20" i="8"/>
  <c r="J22" i="8" s="1"/>
  <c r="H16" i="6"/>
  <c r="D17" i="3"/>
  <c r="D16" i="2"/>
  <c r="R24" i="2" l="1"/>
  <c r="F108" i="1" s="1"/>
  <c r="J16" i="2"/>
  <c r="R16" i="3" l="1"/>
  <c r="R17" i="3" s="1"/>
  <c r="J16" i="6" l="1"/>
  <c r="F16" i="6"/>
  <c r="D16" i="6"/>
  <c r="G118" i="1"/>
  <c r="I118" i="1"/>
  <c r="J118" i="1"/>
  <c r="L118" i="1"/>
  <c r="D11" i="6"/>
  <c r="D17" i="6" s="1"/>
  <c r="P23" i="3"/>
  <c r="N23" i="3"/>
  <c r="L23" i="3"/>
  <c r="H23" i="3"/>
  <c r="F23" i="3"/>
  <c r="D23" i="3"/>
  <c r="L17" i="3"/>
  <c r="J17" i="3"/>
  <c r="H17" i="3"/>
  <c r="F17" i="3"/>
  <c r="L24" i="2"/>
  <c r="P24" i="2"/>
  <c r="N24" i="2"/>
  <c r="H24" i="2"/>
  <c r="F24" i="2"/>
  <c r="D24" i="2"/>
  <c r="R16" i="2"/>
  <c r="L16" i="2"/>
  <c r="H16" i="2"/>
  <c r="F16" i="2"/>
  <c r="M109" i="1"/>
  <c r="D25" i="6" l="1"/>
  <c r="D22" i="6"/>
  <c r="T16" i="2"/>
  <c r="G34" i="4"/>
  <c r="M96" i="1"/>
  <c r="M110" i="1" s="1"/>
  <c r="H96" i="1"/>
  <c r="H110" i="1" s="1"/>
  <c r="H118" i="1" s="1"/>
  <c r="K39" i="4" l="1"/>
  <c r="J22" i="3"/>
  <c r="M118" i="1"/>
  <c r="D20" i="6" l="1"/>
  <c r="R22" i="3"/>
  <c r="R23" i="3" s="1"/>
  <c r="J23" i="3"/>
  <c r="K106" i="1" s="1"/>
  <c r="K109" i="1" s="1"/>
  <c r="K110" i="1" s="1"/>
  <c r="K118" i="1" l="1"/>
  <c r="H20" i="6"/>
  <c r="H22" i="6" s="1"/>
  <c r="G25" i="6"/>
  <c r="J23" i="2" l="1"/>
  <c r="J24" i="2" s="1"/>
  <c r="F106" i="1" s="1"/>
  <c r="F109" i="1" s="1"/>
  <c r="F110" i="1" s="1"/>
  <c r="F118" i="1" s="1"/>
  <c r="T23" i="2" l="1"/>
  <c r="T2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Yaowalak Somprasert</author>
    <author>May</author>
  </authors>
  <commentList>
    <comment ref="U97" authorId="0" shapeId="0" xr:uid="{8265C4E2-5F54-4480-9C4E-4505C1D8B844}">
      <text>
        <r>
          <rPr>
            <b/>
            <sz val="9"/>
            <color indexed="81"/>
            <rFont val="Tahoma"/>
            <family val="2"/>
          </rPr>
          <t>Yaowalak Somprasert:</t>
        </r>
        <r>
          <rPr>
            <sz val="9"/>
            <color indexed="81"/>
            <rFont val="Tahoma"/>
            <family val="2"/>
          </rPr>
          <t xml:space="preserve">
+3 กำไรจาก ppa คอมพลีส</t>
        </r>
      </text>
    </comment>
    <comment ref="F99" authorId="0" shapeId="0" xr:uid="{3F681FBE-3892-4014-8D73-BB2BF5E0B9E3}">
      <text>
        <r>
          <rPr>
            <b/>
            <sz val="9"/>
            <color indexed="81"/>
            <rFont val="Tahoma"/>
            <family val="2"/>
          </rPr>
          <t>Yaowalak Somprasert:</t>
        </r>
        <r>
          <rPr>
            <sz val="9"/>
            <color indexed="81"/>
            <rFont val="Tahoma"/>
            <family val="2"/>
          </rPr>
          <t xml:space="preserve">
+3 กำไรจาก ppa คอมพลีส</t>
        </r>
      </text>
    </comment>
    <comment ref="Y99" authorId="1" shapeId="0" xr:uid="{30B388D9-BC32-4B3D-A7C1-93A1F5E067BA}">
      <text>
        <r>
          <rPr>
            <b/>
            <sz val="9"/>
            <color indexed="81"/>
            <rFont val="Tahoma"/>
            <family val="2"/>
          </rPr>
          <t>May:</t>
        </r>
        <r>
          <rPr>
            <sz val="9"/>
            <color indexed="81"/>
            <rFont val="Tahoma"/>
            <family val="2"/>
          </rPr>
          <t xml:space="preserve">
Note รวมอยู่ในข้อสินทรัพย์สิทธิการใช้</t>
        </r>
      </text>
    </comment>
    <comment ref="J101" authorId="1" shapeId="0" xr:uid="{8D14FD6B-A4A0-4BD9-BBCE-B3EAFB9C06BC}">
      <text>
        <r>
          <rPr>
            <b/>
            <sz val="9"/>
            <color indexed="81"/>
            <rFont val="Tahoma"/>
            <family val="2"/>
          </rPr>
          <t>May:</t>
        </r>
        <r>
          <rPr>
            <sz val="9"/>
            <color indexed="81"/>
            <rFont val="Tahoma"/>
            <family val="2"/>
          </rPr>
          <t xml:space="preserve">
Note รวมอยู่ในข้อสินทรัพย์สิทธิการใช้</t>
        </r>
      </text>
    </comment>
  </commentList>
</comments>
</file>

<file path=xl/sharedStrings.xml><?xml version="1.0" encoding="utf-8"?>
<sst xmlns="http://schemas.openxmlformats.org/spreadsheetml/2006/main" count="1191" uniqueCount="358">
  <si>
    <t>บริษัท บี จิสติกส์ จำกัด (มหาชน) และบริษัทย่อย</t>
  </si>
  <si>
    <t>งบแสดงฐานะการเงิน</t>
  </si>
  <si>
    <t>พันบาท</t>
  </si>
  <si>
    <t>งบการเงินรวม</t>
  </si>
  <si>
    <t>งบการเงินเฉพาะกิจการ</t>
  </si>
  <si>
    <t xml:space="preserve">หมายเหตุ 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</si>
  <si>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</si>
  <si>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</si>
  <si>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</si>
  <si>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</si>
  <si>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 xml:space="preserve">    -   กิจการที่เกี่ยวข้องกัน</t>
  </si>
  <si>
    <t xml:space="preserve">    -   กิจการอื่น</t>
  </si>
  <si>
    <t>เงินให้กู้ยืมระยะสั้นและดอกเบี้ยค้างรับแก่บริษัทย่อย</t>
  </si>
  <si>
    <t>เงินให้กู้ยืมระยะสั้นและดอกเบี้ยค้างรับแก่บริษัทร่วม</t>
  </si>
  <si>
    <t>สินทรัพย์ภาษีเงินได้ของปีปัจจุบัน</t>
  </si>
  <si>
    <t>สินทรัพย์ทางการเงินหมุนเวียนอื่น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</si>
  <si>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</si>
  <si>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</si>
  <si>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</si>
  <si>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</si>
  <si>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>เงินฝากธนาคารติดภาระค้ำประกัน</t>
  </si>
  <si>
    <t>เงินลงทุนในบริษัทย่อย</t>
  </si>
  <si>
    <t>เงินลงทุนในบริษัทร่วม</t>
  </si>
  <si>
    <t>เงินให้กู้ยืมระยะยาวและดอกเบี้ยค้างรับแก่บริษัทร่วม</t>
  </si>
  <si>
    <t>อสังหาริมทรัพย์เพื่อการลงทุน</t>
  </si>
  <si>
    <t xml:space="preserve">ที่ดิน อาคารและอุปกรณ์ - สุทธิ </t>
  </si>
  <si>
    <t>สินทรัพย์สิทธิการใช้ - สุทธิ</t>
  </si>
  <si>
    <t>สินทรัพย์ไม่มีตัวตน - สุทธิ</t>
  </si>
  <si>
    <t>ค่าความนิยม</t>
  </si>
  <si>
    <t>สินทรัพย์ไม่หมุนเวียนอื่น</t>
  </si>
  <si>
    <t>สินทรัพย์ภาษีเงินได้รอตัดบัญชี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</si>
  <si>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</si>
  <si>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</si>
  <si>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</si>
  <si>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</si>
  <si>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เจ้าหนี้การค้าและเจ้าหนี้หมุนเวียนอื่น</t>
  </si>
  <si>
    <t>ส่วนของหนี้สินตามสัญญาเช่าที่ถึงกำหนดชำระภายในหนึ่งปี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</si>
  <si>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</si>
  <si>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</si>
  <si>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</si>
  <si>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 - สุทธิ</t>
  </si>
  <si>
    <t>ประมาณการหนี้สินไม่หมุนเวียนสำหรับผลประโยชน์พนักงาน</t>
  </si>
  <si>
    <t>หนี้สินไม่หมุนเวียนอื่น</t>
  </si>
  <si>
    <t>หนี้สินภาษีเงินได้รอตัดบัญชี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</si>
  <si>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</si>
  <si>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</si>
  <si>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</si>
  <si>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</si>
  <si>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 (ส่วนต่ำ) มูลค่าหุ้น</t>
  </si>
  <si>
    <t>กำไร (ขาดทุน) สะสม</t>
  </si>
  <si>
    <t xml:space="preserve">   ขาดทุนสะสม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</si>
  <si>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</si>
  <si>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</si>
  <si>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</si>
  <si>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</si>
  <si>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งบแสดงการเปลี่ยนแปลงส่วนของผู้ถือหุ้น</t>
  </si>
  <si>
    <t>ผลกำไร (ขาดทุน)</t>
  </si>
  <si>
    <t>รวม</t>
  </si>
  <si>
    <t>จากการวัดมูลค่าใหม่ของ</t>
  </si>
  <si>
    <t>ผลต่างจากการเปลี่ยนแปลง</t>
  </si>
  <si>
    <t>องค์ประกอบ</t>
  </si>
  <si>
    <t>ส่วนได้เสีย</t>
  </si>
  <si>
    <t>ทุนที่ออก</t>
  </si>
  <si>
    <t>ส่วนเกิน (ส่วนต่ำ)</t>
  </si>
  <si>
    <t>ทุนสำรอง</t>
  </si>
  <si>
    <t>ผลประโยชน์พนักงาน</t>
  </si>
  <si>
    <t>ในมูลค่ายุติธรรมของ</t>
  </si>
  <si>
    <t>อื่นของส่วน</t>
  </si>
  <si>
    <t>ที่ไม่มีอำนาจ</t>
  </si>
  <si>
    <t>รวมส่วนของ</t>
  </si>
  <si>
    <t>และชำระแล้ว</t>
  </si>
  <si>
    <t>มูลค่าหุ้นสามัญ</t>
  </si>
  <si>
    <t xml:space="preserve">ตามกฎหมาย </t>
  </si>
  <si>
    <t>ขาดทุนสะสม</t>
  </si>
  <si>
    <t>ที่กำหนดไว้</t>
  </si>
  <si>
    <t>เงินลงทุนเผื่อขาย</t>
  </si>
  <si>
    <t>ของผู้ถือหุ้น</t>
  </si>
  <si>
    <t>ควบคุม</t>
  </si>
  <si>
    <t>ผู้ถือหุ้น</t>
  </si>
  <si>
    <t>โอนไปกำไร(ขาดทุน)สะสม</t>
  </si>
  <si>
    <t>เพิ่มทุน</t>
  </si>
  <si>
    <t>ผลกำไร (ขาดทุน) จาก</t>
  </si>
  <si>
    <t>การวัดมูลค่าใหม่ของ</t>
  </si>
  <si>
    <t>งบกำไรขาดทุนเบ็ดเสร็จ</t>
  </si>
  <si>
    <t xml:space="preserve">รายได้ </t>
  </si>
  <si>
    <t>รายได้จากการให้บริการ</t>
  </si>
  <si>
    <t>รายได้ดอกเบี้ย</t>
  </si>
  <si>
    <t>รายได้อื่น</t>
  </si>
  <si>
    <t>รวมรายได้</t>
  </si>
  <si>
    <t xml:space="preserve">ค่าใช้จ่าย </t>
  </si>
  <si>
    <t>ต้นทุนการให้บริการ</t>
  </si>
  <si>
    <t>ค่าใช้จ่ายในการขาย</t>
  </si>
  <si>
    <t xml:space="preserve">ค่าใช้จ่ายในการบริหาร </t>
  </si>
  <si>
    <t>หนี้สงสัยจะสูญ</t>
  </si>
  <si>
    <t>ต้นทุนทางการเงิน</t>
  </si>
  <si>
    <t>รวมค่าใช้จ่าย</t>
  </si>
  <si>
    <t>ส่วนแบ่งกำไร (ขาดทุน) จากเงินลงทุนในบริษัทร่วม</t>
  </si>
  <si>
    <t>กำไร(ขาดทุน) ก่อนภาษีเงินได้</t>
  </si>
  <si>
    <t>(ค่าใช้จ่าย) รายได้ภาษีเงินได้</t>
  </si>
  <si>
    <t>การแบ่งปัน กำไร(ขาดทุน)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</si>
  <si>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</si>
  <si>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</si>
  <si>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กำไร (ขาดทุน) เบ็ดเสร็จอื่น</t>
  </si>
  <si>
    <t xml:space="preserve">     กำไร(ขาดทุน)จากการวัดมูลค่าสินทรัพย์ทางการเงิน</t>
  </si>
  <si>
    <t xml:space="preserve">          -ผลประโยชน์พนักงานที่กำหนดไว้</t>
  </si>
  <si>
    <t>กำไร (ขาดทุน) เบ็ดเสร็จอื่นสำหรับงวด</t>
  </si>
  <si>
    <t>กำไร(ขาดทุน) เบ็ดเสร็จรวมสำหรับงวด</t>
  </si>
  <si>
    <t>การแบ่งปันกำไร (ขาดทุน) เบ็ดเสร็จรวม</t>
  </si>
  <si>
    <t>กำไร(ขาดทุน)ต่อหุ้นขั้นพื้นฐาน</t>
  </si>
  <si>
    <t xml:space="preserve">     กำไร(ขาดทุน) ต่อหุ้น (บาท)</t>
  </si>
  <si>
    <t xml:space="preserve">     จำนวนหุ้นสามัญถัวเฉลี่ยถ่วงน้ำหนัก (หุ้น)</t>
  </si>
  <si>
    <t>งบกระแสเงินสด</t>
  </si>
  <si>
    <t>กระแสเงินสดจากกิจกรรมดำเนินงาน</t>
  </si>
  <si>
    <t>ค่าเสื่อมราคาและค่าใช้จ่ายตัดบัญชี</t>
  </si>
  <si>
    <t>ตัดจำหน่ายสินทรัพย์สิทธิการใช้</t>
  </si>
  <si>
    <t>หนี้สงสัยจะสูญ(กลับรายการ)</t>
  </si>
  <si>
    <t>ค่าใช้จ่ายผลประโยชน์พนักงาน</t>
  </si>
  <si>
    <t>(กำไร)ขาดทุนจากอัตราแลกเปลี่ยนที่ยังไม่เกิดขึ้น</t>
  </si>
  <si>
    <t>ขาดทุนขากการขายทรัพย์สินถาวร</t>
  </si>
  <si>
    <t>(กำไร)จากการจำหน่ายสินทรัพย์ทางการเงินหมุนเวียน</t>
  </si>
  <si>
    <t>ขาดทุนจากการเลิกใช้สินทรัพย์ไม่มีตัวตน</t>
  </si>
  <si>
    <t>ส่วนแบ่งกำไรในบริษัทร่วม</t>
  </si>
  <si>
    <t>ดอกเบี้ยรับ</t>
  </si>
  <si>
    <t>ดอกเบี้ยจ่าย</t>
  </si>
  <si>
    <t>ภาษีเงินได้</t>
  </si>
  <si>
    <t>กำไร(ขาดทุน)จากการดำเนินงานก่อนการเปลี่ยนแปลงในสินทรัพย์</t>
  </si>
  <si>
    <t xml:space="preserve">    และหนี้สินดำเนินงาน</t>
  </si>
  <si>
    <t>สินทรัพย์ดำเนินงาน(เพิ่มขึ้น)ลดลง</t>
  </si>
  <si>
    <t>ลูกหนี้การค้าและลูกหนี้อื่นหมุนเวียนลดลง</t>
  </si>
  <si>
    <t>สินทรัพย์หมุนเวียนอื่น(เพิ่มขึ้น)ลดลง</t>
  </si>
  <si>
    <t>สินทรัพย์ไม่หมุนเวียนอื่น(เพิ่มขึ้น)ลดลง</t>
  </si>
  <si>
    <t>เจ้าหนี้การค้าและเจ้าหนี้อื่นหมุนเวียน(ลดลง)</t>
  </si>
  <si>
    <t>หนี้สินหมุนเวียนอื่นเพิ่มขึ้น</t>
  </si>
  <si>
    <t>หนี้สินไม่หมุนเวียนอื่นเพิ่มขึ้น</t>
  </si>
  <si>
    <t>กระแสเงินสดสุทธิได้มาจากการดำเนินงาน</t>
  </si>
  <si>
    <t>เงินสดจ่ายผลประโยชน์พนักงาน</t>
  </si>
  <si>
    <t>เงินสดสุทธิได้มาจากกิจกรรมดำเนินงาน</t>
  </si>
  <si>
    <t>กระแสเงินสดจากกิจกรรมลงทุน</t>
  </si>
  <si>
    <t>เงินสดรับดอกเบี้ย</t>
  </si>
  <si>
    <t>เงินฝากติดภาระค้ำประกัน(เพิ่มขึ้น)</t>
  </si>
  <si>
    <t>เงินให้กู้ยืมระยะสั้นแก่บริษัทย่อย</t>
  </si>
  <si>
    <t>เงินสดจ่ายชำระค่าเพิ่มทุนในเงินลงทุนในบริษัทร่วม</t>
  </si>
  <si>
    <t>เงินสดจ่ายเพื่อซื้อที่ดิน อาคาร และอุปกรณ์</t>
  </si>
  <si>
    <t>เงินสดจ่ายซื้อสินทรัพย์ไม่มีตัวตน</t>
  </si>
  <si>
    <t>เงินสดสุทธิได้มาจากกิจกรรมลงทุน</t>
  </si>
  <si>
    <t>กระแสเงินสดจากกิจกรรมจัดหาเงิน</t>
  </si>
  <si>
    <t>เงินสดจ่ายดอกเบี้ย</t>
  </si>
  <si>
    <t>เงินสดจ่ายคืนหนี้สินภายใต้สัญญาเช่า</t>
  </si>
  <si>
    <t>เงินสดรับจากการเพิ่มทุน</t>
  </si>
  <si>
    <t>เงินสดสุทธิ(ใช้ไปใน)กิจกรรมจัดหาเงิน</t>
  </si>
  <si>
    <t>เงินสดและรายการเทียบเท่าเงินสดเพิ่มขึ้น(ลดลง)สุทธิ</t>
  </si>
  <si>
    <t>เงินสดและรายการเทียบเท่าเงินสดรับจากการซื้อบริษัทย่อย</t>
  </si>
  <si>
    <t>ผลกระทบจากอัตราแลกเปลี่ยนของเงินตราต่างประเทศ</t>
  </si>
  <si>
    <t>ข้อมูลเพิ่มเติมเกี่ยวกับงบกระแสเงินสด</t>
  </si>
  <si>
    <t>เจ้าหนี้ตามสัญญาเช่าลดลงจากการขายสินทรัพย์สิทธิการใช้</t>
  </si>
  <si>
    <t>เจ้าหนี้ตามสัญญาเช่าเพิ่มขึ้นจากสินทรัพย์สิทธิการใช้</t>
  </si>
  <si>
    <t>ที่ดิน อาคาร และอุปกรณ์ลดลงจากการโอนไปเป็นสินทรัพย์ไม่มีตัวตน</t>
  </si>
  <si>
    <t>Test</t>
  </si>
  <si>
    <t>Checked</t>
  </si>
  <si>
    <t>นางสาวสุทธิรัตน์ ลีสวัสดิ์ตระกูล</t>
  </si>
  <si>
    <t>(..............................................................................................)</t>
  </si>
  <si>
    <t xml:space="preserve">          (..............................................................................................)</t>
  </si>
  <si>
    <t xml:space="preserve">          นายปัญญา บุญญาภิวัฒน์</t>
  </si>
  <si>
    <t>งบกำไรขาดทุน</t>
  </si>
  <si>
    <t>ยอดคงเหลือ ณ วันที่ 1 มกราคม 2565</t>
  </si>
  <si>
    <t>เงินให้กู้ยืมระยะสั้นแก่บริษัทที่เกี่ยวข้องกัน</t>
  </si>
  <si>
    <t>เงินให้กู้ยืมระยะสั้นและดอกเบี้ยค้างรับแก่บริษัทที่เกี่ยวข้องกัน</t>
  </si>
  <si>
    <t>กำไรจากการขายสิทธิการเช่าท่าเทียบเรือ</t>
  </si>
  <si>
    <t>กำไรจากการขายทรัพย์สินถาวร</t>
  </si>
  <si>
    <t>เงินมัดจำเพื่อซื้อที่ดิน</t>
  </si>
  <si>
    <t>เงินปันผลรับ</t>
  </si>
  <si>
    <t>หนี้สินดำเนินงานเพิ่มขึ้น(ลดลง)</t>
  </si>
  <si>
    <t>-1-</t>
  </si>
  <si>
    <t>-2-</t>
  </si>
  <si>
    <t>-3-</t>
  </si>
  <si>
    <t>-4-</t>
  </si>
  <si>
    <t>เงินให้กู้ยืมระยะยาวและดอกเบี้ยค้างรับแก่บริษัทอื่น</t>
  </si>
  <si>
    <t>กำไรจากอัตราแลกเปลี่ยน</t>
  </si>
  <si>
    <t>เงินสดจ่ายเพื่อซื้อสินทรัพย์สิทธิการใช้</t>
  </si>
  <si>
    <t>เงินสดจ่ายเพื่อปรับปรุงสิทธิการเช่า</t>
  </si>
  <si>
    <t>เงินสดรับจากเพิ่มทุนในบริษัทย่อย(จากส่วนได้เสียที่ไม่มีอำนาจควบคุม)</t>
  </si>
  <si>
    <t>เงินสดรับคืนจากให้กู้ยืมระยะสั้นแก่กิจการที่เกี่ยวข้องกัน</t>
  </si>
  <si>
    <t>31 ธันวาคม 2565</t>
  </si>
  <si>
    <t>เงินให้กู้ยืมระยะยาวและดอกเบี้ยค้างรับแก่บริษัทย่อย</t>
  </si>
  <si>
    <t>ลูกหนี้ผ่อนชำระ</t>
  </si>
  <si>
    <t>เงินยืมระยะสั้นแก่บุคคลที่เกี่ยวข้องกัน</t>
  </si>
  <si>
    <t>-5-</t>
  </si>
  <si>
    <t>-6-</t>
  </si>
  <si>
    <t xml:space="preserve">ทุนที่ออกจำหน่ายและชำระแล้ว </t>
  </si>
  <si>
    <t>ทุนจดทะเบียน - มูลค่าหุ้นละ 0.68 บาท</t>
  </si>
  <si>
    <t>งบแสดงฐานะการเงิน (ต่อ)</t>
  </si>
  <si>
    <t>ยอดคงเหลือ ณ วันที่ 1 มกราคม 2566</t>
  </si>
  <si>
    <t>กำไร(ขาดทุน)เบ็ดเสร็จรวมสำหรับงวด</t>
  </si>
  <si>
    <t>(ยังไม่ได้ตรวจสอบ/สอบทานแล้ว)</t>
  </si>
  <si>
    <t>หมายเหตุประกอบงบการเงินระหว่างกาลถือเป็นส่วนหนึ่งของงบการเงินระหว่างกาลนี้</t>
  </si>
  <si>
    <t>(ตรวจสอบแล้ว)</t>
  </si>
  <si>
    <t>สอบทานแล้ว)</t>
  </si>
  <si>
    <t>กำไร(ขาดทุน) สำหรับงวด</t>
  </si>
  <si>
    <t>เงินสดรับจากเงินกู้ยืมระยะสั้นจากการออกหุ้นกู้</t>
  </si>
  <si>
    <t>ลูกหนี้ผ่อนชำระที่ครบกำหนดภายใน 1 ปี</t>
  </si>
  <si>
    <t>สินทรัพย์ทางการเงินที่วัดมูลค่าด้วยมูลค่ายุติธรรมผ่านกำไรหรือขาดทุน</t>
  </si>
  <si>
    <t>เงินสดรับคืนจากให้กู้ยืมระยะสั้นแก่บริษัทย่อย</t>
  </si>
  <si>
    <t>เงินให้กู้ยืมระยะยาวแก่บริษัทย่อย</t>
  </si>
  <si>
    <t>เงินให้กู้ยืมระยะยาวแก่กิจการอื่น</t>
  </si>
  <si>
    <t>เงินสดและรายการเทียบเท่าเงินสดต้นงวด</t>
  </si>
  <si>
    <t>สินทรัพย์สิทธิการใช้(เพิ่มขึ้น)</t>
  </si>
  <si>
    <t xml:space="preserve">สำหรับงวดสามเดือนสิ้นสุดวันที่ </t>
  </si>
  <si>
    <t>ณ วันที่ 30 มิถุนายน 2566</t>
  </si>
  <si>
    <t>30 มิถุนายน 2566</t>
  </si>
  <si>
    <t>ลูกหนี้แฟคเตอริ่ง</t>
  </si>
  <si>
    <t>เงินจ่ายล่วงหน้าค่าโครงการ</t>
  </si>
  <si>
    <t>เงินประกันโครงการ</t>
  </si>
  <si>
    <t>เงินฝากธนาคารติดภาระค้ำประกันระยะสั้น</t>
  </si>
  <si>
    <t>เงินให้กู้ยืมระยะสั้นและดอกบี้ยค้างรับแก่กิจการอื่น</t>
  </si>
  <si>
    <t>เงินจ่ายล่วงหน้าเงินลงทุน</t>
  </si>
  <si>
    <t>เงินให้กู้ยืมระยะยาวกรรมการ</t>
  </si>
  <si>
    <t>สินทรัพย์รอการขาย</t>
  </si>
  <si>
    <t>ส่วนของเงินกู้ยืมสถาบันการเงินกำหนดชำระภายในหนึ่งปี</t>
  </si>
  <si>
    <t>หุ้นกู้</t>
  </si>
  <si>
    <t>เงินกู้ยืมระยะสั้น-กิจการที่เกี่ยวข้องกัน</t>
  </si>
  <si>
    <t>เงินกู้ยืมระยะสั้น-กิจการอื่น</t>
  </si>
  <si>
    <t>เงินเบิกล่วงหน้าค่าโครงการ</t>
  </si>
  <si>
    <t>เงินกู้ยืมระยะยาวสถาบันการเงิน</t>
  </si>
  <si>
    <t>เงินกู้ยืมระยะยาว</t>
  </si>
  <si>
    <t>หุ้นกู้ระยะยาว</t>
  </si>
  <si>
    <t>สำหรับงวดหกเดือนสิ้นสุดวันที่ 30 มิถุนายน 2566</t>
  </si>
  <si>
    <t>30 มิถุนายน 2565</t>
  </si>
  <si>
    <t>รายได้จากการขายไฟและค่าก่อสร้าง</t>
  </si>
  <si>
    <t>รายได้จากการขายน้ำมันดิบ</t>
  </si>
  <si>
    <t>กำไรจากการขายเงินลงทุนในบริษัทย่อย</t>
  </si>
  <si>
    <t>ต้นทุนในการขายไฟและต้นทุนก่อสร้าง</t>
  </si>
  <si>
    <t>ต้นทุนในการขายน้ำมันดิบ</t>
  </si>
  <si>
    <t>ค่าใช้จ่ายในนการขาย</t>
  </si>
  <si>
    <t>ค่าใช้จ่ายในการบริหาร</t>
  </si>
  <si>
    <t xml:space="preserve">สำหรับงวดหกเดือนสิ้นสุดวันที่ </t>
  </si>
  <si>
    <t>สำหรับงวดสามเดือนสิ้นสุดวันที่ 30 มิถุนายน 2566</t>
  </si>
  <si>
    <t>อื่นๆ</t>
  </si>
  <si>
    <t>ยอดคงเหลือ ณ วันที่ 30 มิถุนายน 2565</t>
  </si>
  <si>
    <t>ยอดคงเหลือ ณ วันที่ 30 มิถุนายน 2566</t>
  </si>
  <si>
    <t>(ขาดทุน)สำหรับงวด</t>
  </si>
  <si>
    <t>รายการปรับกระทบรายการกำไร(ขาดทุน)ก่อนภาษีเงินได้</t>
  </si>
  <si>
    <t>ค่าเผื่อการด้อยค่าสินทรัพย์(กลับรายการ)</t>
  </si>
  <si>
    <t>ประมาณการหนี้สินผลประโยชน์พนักงาน-ต้นทุนในอดีต</t>
  </si>
  <si>
    <t>หนี้สูญ</t>
  </si>
  <si>
    <t>กำไรจากการยกเลิกสัญญา</t>
  </si>
  <si>
    <t>(กำไร)จากการจำหน่ายเงินลงทุนบริษัทร่วม</t>
  </si>
  <si>
    <t>กำไรจากการซื้อหน่วยธุรกิจ</t>
  </si>
  <si>
    <t>ค่าเช่าค้างจ่าย(ลดลง)</t>
  </si>
  <si>
    <t>ภาษีเงินได้รับคืน</t>
  </si>
  <si>
    <t>เงินสดจ่ายซื้อลูกหนี้แฟคเตอริ่ง</t>
  </si>
  <si>
    <t>เงินสดรับจากการจำหน่ายหน่วยลงทุนในกองทุนเปิด</t>
  </si>
  <si>
    <t>เงินสดรับจากการจำหน่ายเงินลงทุนบริษัทย่อย</t>
  </si>
  <si>
    <t>เงินสดจ่ายล่วงหน้าเงินลงทุน</t>
  </si>
  <si>
    <t>เงินสดจ่ายเพื่อเพิ่มทุนในบริษัทย่อย</t>
  </si>
  <si>
    <t>เงินสดจ่ายซื้อเงินลงทุนในบริษัทย่อย</t>
  </si>
  <si>
    <t>เงินให้กู้ยืมระยะสั้นแก่บริษัทร่วม</t>
  </si>
  <si>
    <t>เงินให้กู้ยืมระยะยาวแก่บริษัทร่วม</t>
  </si>
  <si>
    <t>เงินให้กู้ยืมระยะสั้นแก่กิจการอื่น</t>
  </si>
  <si>
    <t>เงินสดรับจากการให้กู้ยืมระยะยาวแก่บริษัทร่วม</t>
  </si>
  <si>
    <t>เงินสดจ่ายชำระค่าเพิ่มทุนในเงินลงทุนอื่น</t>
  </si>
  <si>
    <t>เงินสดจ่ายเงินมัดจำค่าที่ดิน</t>
  </si>
  <si>
    <t>เงินสดรับจากการขายอาคาร อุปกรณ์ สินทรัพย์ไม่มีตัวตนและ-</t>
  </si>
  <si>
    <t xml:space="preserve">          - สิทธิการเช่าท่าเรือ</t>
  </si>
  <si>
    <t>เงินสดรับจากการขายสินทรัพย์สิทธิการใช้</t>
  </si>
  <si>
    <t>สิทธิในการดำเนินการผลิตและจำหน่ายไฟฟ้า</t>
  </si>
  <si>
    <t>ค่าใช้จ่ายในการออกหุ้นกู้ระยะสั้น</t>
  </si>
  <si>
    <t>เงินสดรับจากเงินกู้ยืมระยะยาวจากการออกหุ้นกู้</t>
  </si>
  <si>
    <t>ค่าใช้จ่ายในการออกหุ้นกู้ระยะยาว</t>
  </si>
  <si>
    <t>เงินสดรับจากเงินกู้ยืมจากสถาบันการเงิน</t>
  </si>
  <si>
    <t>เงินสดรับเพื่อชำระเงินกู้ยืมระยะสั้นจากสถาบันการเงิน</t>
  </si>
  <si>
    <t>เงินกู้ยืมระยะสั้นกิจการที่เกี่ยวข้องกัน</t>
  </si>
  <si>
    <t>เงินกู้ยืมระยะสั้นกิจการอื่น</t>
  </si>
  <si>
    <t>เงินสดและรายการเทียบเท่าเงินสดปลายปี</t>
  </si>
  <si>
    <t>โอนออกไปเป็นสินทรัพย์สิทธิการใช้</t>
  </si>
  <si>
    <t>สินทรัพย์สิทธิการใช้ลดลง</t>
  </si>
  <si>
    <t>เจ้าหนี้ตามสัญญาเช่าลดลงจากการยกเลิกสัญญา</t>
  </si>
  <si>
    <t>ลูกหนี้หมุนวียนอื่นเพิ่มจากการขายสินทรัพย์ถาวร สินทรัพย์ไม่มีตัวตน และสิทธิการเช่าท่าเรือ</t>
  </si>
  <si>
    <t>สินทรัพย์และหนี้สินเพิ่มขึ้นจากการรวมธุรกิจ</t>
  </si>
  <si>
    <t>สินทรัพย์ที่ระบุได้</t>
  </si>
  <si>
    <t>ซื้อ เดอะ เมกะวัตต์</t>
  </si>
  <si>
    <t>ซื้อสินทรัพย์คอมพลีส</t>
  </si>
  <si>
    <t xml:space="preserve"> เงินสดและรายการเทียบเท่าเงินสด</t>
  </si>
  <si>
    <t>-     ลูกหนี้การค้าและลูกหนี้อื่น</t>
  </si>
  <si>
    <t>-     ลูกหนี้การค้าและลูกหนี้อื่นกิจการที่เกี่ยวข้อง</t>
  </si>
  <si>
    <t>-  เงินให้กู้ยืมระยะสั้นและดอกเบี้ยค้างรับแก่บริษัทย่อย</t>
  </si>
  <si>
    <t>-  เงินฝากภาระค้ำประกัน</t>
  </si>
  <si>
    <t>-  เงินจ่ายล่วงหน้าค่าโครงการ</t>
  </si>
  <si>
    <t>-     สินทรัพย์หมุนเวียนอื่น</t>
  </si>
  <si>
    <t>-     เงินลงทุนในบริษัทร่วม</t>
  </si>
  <si>
    <t>-     เงินจ่ายค่าหุ้นล่วงหน้า</t>
  </si>
  <si>
    <t>-     เงินให้กู้ยืมระยะยาวแก่บริษัทย่อย</t>
  </si>
  <si>
    <t>-     ส่วนปรับปรุงอาคารและอุปกรณ์</t>
  </si>
  <si>
    <t>-  สินทรัพย์รอการขาย</t>
  </si>
  <si>
    <t>-     สินทรัพย์สิทธิการใช้</t>
  </si>
  <si>
    <t>- สิทธิในการดำเนินการผลิตและจำหน่ายไฟฟ้า</t>
  </si>
  <si>
    <t>-     ค่าความนิยม</t>
  </si>
  <si>
    <t>-     สินทรัพย์ไม่หมุนเวียนอื่น</t>
  </si>
  <si>
    <t xml:space="preserve">   รวมสินทรัพย์ที่ระบุได้</t>
  </si>
  <si>
    <t>หนี้สินที่ระบุได้</t>
  </si>
  <si>
    <t>-     เจ้าหนี้การค้าละเจ้าหนี้อื่น</t>
  </si>
  <si>
    <t>-     เจ้าหนี้การค้าและเจ้าหนี้อื่น กิจการที่เกี่ยวข้องกัน</t>
  </si>
  <si>
    <t>-     เงินเบิกล่วงหน้าค่าโครงการ</t>
  </si>
  <si>
    <t>-    เงินกู้ยืมระยะสั้นจากกิจการที่เกี่ยวข้องกัน</t>
  </si>
  <si>
    <t>-   เงินกู้ยืมจากบุคคลอื่น</t>
  </si>
  <si>
    <t>-   เงินกู้ยืมระยะสั้น</t>
  </si>
  <si>
    <t>-   หนี้สินตามสัญญาเช่าทางการเงินที่ถึงกำหนดภายในหนึ่งปี</t>
  </si>
  <si>
    <t>-   ภาษีเงินได้ค้างจ่าย</t>
  </si>
  <si>
    <t>-   หนี้สินหมุนเวียนอื่น</t>
  </si>
  <si>
    <t>-    เงินกู้ยืมระยะยาวจากสถาบันการเงิน</t>
  </si>
  <si>
    <t>-   หนี้สินตามสัญญาเช่าทางการเงิน</t>
  </si>
  <si>
    <t>-     หนี้สินภาษีเงินได้รอตัดบัญชี</t>
  </si>
  <si>
    <t>-     ภาระผูกพันผลประโยชน์พนักงาน</t>
  </si>
  <si>
    <t xml:space="preserve">   รวมหนี้สินที่ระบุได้</t>
  </si>
  <si>
    <t>สินทรัพย์และหนี้สินสุทธิที่ระบุได้ - ที่ได้รับ</t>
  </si>
  <si>
    <t>-    ส่วนได้เสียที่ไม่มีอำนาจควบคุม</t>
  </si>
  <si>
    <t>ทรัพย์สินและหนี้สินที่ลดลงจากการขายบริษัทย่อย</t>
  </si>
  <si>
    <t>ทรัพย์สินที่ลดลงจากการขาย</t>
  </si>
  <si>
    <t>ขาย บริษัทบียอนxxxx</t>
  </si>
  <si>
    <t xml:space="preserve">     ลูกหนี้การค้ากิจการที่เกี่ยวข้องกัน</t>
  </si>
  <si>
    <t xml:space="preserve">    ลูกหนี้การค้ากิจการอื่น</t>
  </si>
  <si>
    <t xml:space="preserve">    ลูกหนี้หมุนเวียนอื่นกิจการที่เกี่ยวข้องกัน</t>
  </si>
  <si>
    <t xml:space="preserve">    ลูกหนี้หมุนเวียนอื่นกิจการอื่น</t>
  </si>
  <si>
    <t>ลูกหนี้ผ่อนชำระภายใน 1 ปี</t>
  </si>
  <si>
    <t>เงินให้กู้ยืมระยะสั้นและดอกเบี้ยค้างรับแก่กิจการที่เกี่ยวข้องกัน</t>
  </si>
  <si>
    <t>สินทรัพย์หมุ่นเวียนอื่น</t>
  </si>
  <si>
    <t>ค่าความนิยม-สุทธิ</t>
  </si>
  <si>
    <t xml:space="preserve">    เจ้าหนี้การค้ากิจการอื่น</t>
  </si>
  <si>
    <t xml:space="preserve">    เจ้าหนี้หมุนเวียนอื่นกิจการที่เกี่ยวข้องกัน</t>
  </si>
  <si>
    <t xml:space="preserve">    เจ้าหนี้หมุนเวียนอื่นกิจการอื่น</t>
  </si>
  <si>
    <t>เงินกู้ยืมระยะสั้นจากกิจการที่เกี่ยวข้องกัน</t>
  </si>
  <si>
    <t>เงินกู้ยืมระยะยาวจากบุคคลหรือกิจการที่เกี่ยวข้องกัน</t>
  </si>
  <si>
    <t>ลดลงจากการขายบริษัทย่อย</t>
  </si>
  <si>
    <t>เพิ่มขึ้นจากการซื้อบริษัทย่อย</t>
  </si>
  <si>
    <t>-7-</t>
  </si>
  <si>
    <t>-8-</t>
  </si>
  <si>
    <t>- 9 -</t>
  </si>
  <si>
    <t>- 10 -</t>
  </si>
  <si>
    <t>- 11 -</t>
  </si>
  <si>
    <t>(ยังไม่ได้ตรวจสอบ/</t>
  </si>
  <si>
    <t>ค่าเงินลงทุนค้างจ่าย</t>
  </si>
  <si>
    <t>เงินสดรับจากการจำหน่ายเงินลงทุนในบริษัทร่วม</t>
  </si>
  <si>
    <t>ค่าเงินลงทุนค้างจ่ายเพิ่มขึ้น</t>
  </si>
  <si>
    <t>เงินสดจ่ายค่าซื้อเงินลงทุนลดลง</t>
  </si>
  <si>
    <t>ลูกหนี้หมุนเวียนอื่นเพิ่มขึ้น</t>
  </si>
  <si>
    <t>เงินสดรับจากการขายเงินลงทุนในบริษัทย่อยลดลง</t>
  </si>
  <si>
    <t>ลูกหนี้หมุนเวียนอื่นลดลง</t>
  </si>
  <si>
    <t>เงินสดรับจากการขายเงินลงทุนในบริษัทร่วมเพิ่มขึ้น</t>
  </si>
  <si>
    <t>(ยังไม่ไตรวจสอบ/</t>
  </si>
  <si>
    <t>ณ วันที่ 31 มีนาคม 2566</t>
  </si>
  <si>
    <t>ค่าหุ้นรับล่วงหน้า</t>
  </si>
  <si>
    <t xml:space="preserve">  หุ้นสามัญ 4,549,179 หุ้น</t>
  </si>
  <si>
    <t xml:space="preserve">  หุ้นสามัญ 3,460,259,199 หุ้น มูลค่าหุ้นละ 0.68 บาท</t>
  </si>
  <si>
    <t>หมายเหตุ</t>
  </si>
  <si>
    <t>7</t>
  </si>
  <si>
    <t>เงินสดรับจากการจำหน่ายเงินลงทุนในบริษัทย่อย</t>
  </si>
  <si>
    <t>8</t>
  </si>
  <si>
    <t xml:space="preserve">  หุ้นสามัญ 27,828,484,933 หุ้น</t>
  </si>
  <si>
    <t xml:space="preserve">  หุ้นสามัญ 24,221,814,393 หุ้น มูลค่าหุ้นละ 0.68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</si>
</sst>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.00;\(#,##0.00\)"/>
    <numFmt numFmtId="167" formatCode="_(* #,##0.00_);_(* \(#,##0.00\);_(* &quot;-&quot;_);_(@_)"/>
    <numFmt numFmtId="168" formatCode="_(* #,##0_);_(* \(#,##0\);_(* &quot;-&quot;??_);_(@_)"/>
    <numFmt numFmtId="169" formatCode="_-* #,##0_-;\-* #,##0_-;_-* &quot;-&quot;??_-;_-@_-"/>
    <numFmt numFmtId="170" formatCode="#,##0\ ;\(#,##0\)"/>
    <numFmt numFmtId="171" formatCode="#,##0.00\ ;\(#,##0.00\)"/>
    <numFmt numFmtId="172" formatCode="#,##0.000\ ;\(#,##0.000\)"/>
    <numFmt numFmtId="173" formatCode="#,##0.0000\ ;\(#,##0.0000\)"/>
  </numFmts>
  <fonts count="2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5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0"/>
      <name val="Arial"/>
      <family val="2"/>
    </font>
    <font>
      <i/>
      <sz val="14"/>
      <name val="Angsana New"/>
      <family val="1"/>
    </font>
    <font>
      <sz val="14"/>
      <color indexed="9"/>
      <name val="Angsana New"/>
      <family val="1"/>
    </font>
    <font>
      <sz val="14"/>
      <color theme="0"/>
      <name val="Angsana New"/>
      <family val="1"/>
    </font>
    <font>
      <b/>
      <sz val="14"/>
      <color indexed="8"/>
      <name val="Angsana New"/>
      <family val="1"/>
    </font>
    <font>
      <sz val="14"/>
      <color indexed="8"/>
      <name val="Angsana New"/>
      <family val="1"/>
    </font>
    <font>
      <sz val="11"/>
      <name val="Times New Roman"/>
      <family val="1"/>
    </font>
    <font>
      <b/>
      <u/>
      <sz val="14"/>
      <name val="Angsana New"/>
      <family val="1"/>
    </font>
    <font>
      <u/>
      <sz val="14"/>
      <color theme="1"/>
      <name val="Angsana New"/>
      <family val="1"/>
    </font>
    <font>
      <sz val="12"/>
      <name val="Angsana New"/>
      <family val="1"/>
    </font>
    <font>
      <b/>
      <sz val="12"/>
      <name val="Angsana New"/>
      <family val="1"/>
    </font>
    <font>
      <sz val="11"/>
      <color theme="1"/>
      <name val="Calibri"/>
      <family val="2"/>
      <scheme val="minor"/>
    </font>
    <font>
      <sz val="14"/>
      <color theme="1"/>
      <name val="Angsana New"/>
      <family val="1"/>
      <charset val="222"/>
    </font>
    <font>
      <i/>
      <sz val="14"/>
      <color theme="1"/>
      <name val="Angsana New"/>
      <family val="1"/>
    </font>
    <font>
      <b/>
      <sz val="15"/>
      <color theme="1"/>
      <name val="Angsana New"/>
      <family val="1"/>
    </font>
    <font>
      <sz val="14"/>
      <color rgb="FF000000"/>
      <name val="Angsana New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i/>
      <sz val="14"/>
      <color theme="1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3" fillId="0" borderId="0"/>
    <xf numFmtId="0" fontId="7" fillId="0" borderId="0"/>
    <xf numFmtId="165" fontId="7" fillId="0" borderId="0" applyFont="0" applyFill="0" applyBorder="0" applyAlignment="0" applyProtection="0"/>
    <xf numFmtId="0" fontId="18" fillId="0" borderId="0"/>
    <xf numFmtId="0" fontId="7" fillId="0" borderId="0"/>
    <xf numFmtId="165" fontId="18" fillId="0" borderId="0" applyFont="0" applyFill="0" applyBorder="0" applyAlignment="0" applyProtection="0"/>
  </cellStyleXfs>
  <cellXfs count="261">
    <xf numFmtId="0" fontId="0" fillId="0" borderId="0" xfId="0"/>
    <xf numFmtId="0" fontId="3" fillId="0" borderId="0" xfId="2" applyFont="1"/>
    <xf numFmtId="0" fontId="4" fillId="0" borderId="0" xfId="2" applyFont="1"/>
    <xf numFmtId="0" fontId="3" fillId="0" borderId="0" xfId="2" applyFont="1" applyAlignment="1">
      <alignment horizontal="center"/>
    </xf>
    <xf numFmtId="49" fontId="4" fillId="0" borderId="0" xfId="2" applyNumberFormat="1" applyFont="1"/>
    <xf numFmtId="0" fontId="3" fillId="0" borderId="1" xfId="2" applyFont="1" applyBorder="1" applyAlignment="1">
      <alignment horizontal="center"/>
    </xf>
    <xf numFmtId="0" fontId="3" fillId="0" borderId="0" xfId="2" quotePrefix="1" applyFont="1" applyAlignment="1">
      <alignment horizontal="center"/>
    </xf>
    <xf numFmtId="49" fontId="3" fillId="0" borderId="0" xfId="2" applyNumberFormat="1" applyFont="1"/>
    <xf numFmtId="0" fontId="4" fillId="0" borderId="0" xfId="2" applyFont="1" applyAlignment="1">
      <alignment horizontal="center"/>
    </xf>
    <xf numFmtId="164" fontId="4" fillId="0" borderId="0" xfId="2" applyNumberFormat="1" applyFont="1"/>
    <xf numFmtId="164" fontId="4" fillId="0" borderId="0" xfId="2" applyNumberFormat="1" applyFont="1" applyAlignment="1">
      <alignment horizontal="right"/>
    </xf>
    <xf numFmtId="168" fontId="4" fillId="0" borderId="0" xfId="3" applyNumberFormat="1" applyFont="1" applyFill="1" applyBorder="1" applyAlignment="1">
      <alignment horizontal="center"/>
    </xf>
    <xf numFmtId="164" fontId="4" fillId="0" borderId="2" xfId="2" applyNumberFormat="1" applyFont="1" applyBorder="1" applyAlignment="1">
      <alignment horizontal="right"/>
    </xf>
    <xf numFmtId="165" fontId="4" fillId="0" borderId="0" xfId="3" applyFont="1" applyFill="1" applyAlignment="1">
      <alignment horizontal="center"/>
    </xf>
    <xf numFmtId="169" fontId="4" fillId="0" borderId="2" xfId="1" applyNumberFormat="1" applyFont="1" applyBorder="1" applyAlignment="1">
      <alignment horizontal="right"/>
    </xf>
    <xf numFmtId="164" fontId="4" fillId="0" borderId="4" xfId="2" applyNumberFormat="1" applyFont="1" applyBorder="1" applyAlignment="1">
      <alignment horizontal="right"/>
    </xf>
    <xf numFmtId="168" fontId="4" fillId="0" borderId="4" xfId="3" applyNumberFormat="1" applyFont="1" applyFill="1" applyBorder="1" applyAlignment="1">
      <alignment horizontal="right"/>
    </xf>
    <xf numFmtId="49" fontId="8" fillId="0" borderId="0" xfId="2" applyNumberFormat="1" applyFont="1"/>
    <xf numFmtId="164" fontId="4" fillId="0" borderId="1" xfId="2" applyNumberFormat="1" applyFont="1" applyBorder="1" applyAlignment="1">
      <alignment horizontal="right"/>
    </xf>
    <xf numFmtId="165" fontId="4" fillId="0" borderId="0" xfId="3" applyFont="1" applyFill="1" applyBorder="1" applyAlignment="1">
      <alignment horizontal="right"/>
    </xf>
    <xf numFmtId="0" fontId="8" fillId="0" borderId="0" xfId="2" applyFont="1" applyAlignment="1">
      <alignment horizontal="center"/>
    </xf>
    <xf numFmtId="49" fontId="3" fillId="0" borderId="0" xfId="2" applyNumberFormat="1" applyFont="1" applyAlignment="1">
      <alignment horizontal="right"/>
    </xf>
    <xf numFmtId="49" fontId="11" fillId="0" borderId="0" xfId="2" applyNumberFormat="1" applyFont="1" applyAlignment="1">
      <alignment horizontal="center"/>
    </xf>
    <xf numFmtId="49" fontId="11" fillId="0" borderId="0" xfId="2" applyNumberFormat="1" applyFont="1"/>
    <xf numFmtId="49" fontId="4" fillId="0" borderId="0" xfId="2" applyNumberFormat="1" applyFont="1" applyAlignment="1">
      <alignment vertical="top" wrapText="1"/>
    </xf>
    <xf numFmtId="0" fontId="4" fillId="0" borderId="0" xfId="2" applyFont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3" fillId="0" borderId="0" xfId="2" applyFont="1" applyAlignment="1">
      <alignment horizontal="center" vertical="top" wrapText="1"/>
    </xf>
    <xf numFmtId="0" fontId="3" fillId="0" borderId="0" xfId="2" applyFont="1" applyAlignment="1">
      <alignment horizontal="center" vertical="top"/>
    </xf>
    <xf numFmtId="165" fontId="4" fillId="0" borderId="0" xfId="3" applyFont="1" applyFill="1"/>
    <xf numFmtId="49" fontId="4" fillId="0" borderId="0" xfId="2" applyNumberFormat="1" applyFont="1" applyAlignment="1">
      <alignment vertical="top"/>
    </xf>
    <xf numFmtId="0" fontId="4" fillId="0" borderId="0" xfId="2" applyFont="1" applyAlignment="1">
      <alignment horizontal="center" vertical="top"/>
    </xf>
    <xf numFmtId="0" fontId="3" fillId="0" borderId="0" xfId="2" applyFont="1" applyAlignment="1">
      <alignment vertical="top"/>
    </xf>
    <xf numFmtId="0" fontId="3" fillId="0" borderId="0" xfId="2" applyFont="1" applyAlignment="1">
      <alignment horizontal="center" vertical="center"/>
    </xf>
    <xf numFmtId="165" fontId="4" fillId="0" borderId="0" xfId="3" applyFont="1" applyFill="1" applyAlignment="1"/>
    <xf numFmtId="0" fontId="4" fillId="0" borderId="0" xfId="2" applyFont="1" applyAlignment="1">
      <alignment vertical="top" wrapText="1"/>
    </xf>
    <xf numFmtId="0" fontId="3" fillId="0" borderId="1" xfId="2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top"/>
    </xf>
    <xf numFmtId="168" fontId="4" fillId="0" borderId="3" xfId="3" applyNumberFormat="1" applyFont="1" applyFill="1" applyBorder="1" applyAlignment="1">
      <alignment horizontal="right"/>
    </xf>
    <xf numFmtId="164" fontId="4" fillId="0" borderId="3" xfId="2" applyNumberFormat="1" applyFont="1" applyBorder="1" applyAlignment="1">
      <alignment horizontal="right"/>
    </xf>
    <xf numFmtId="168" fontId="4" fillId="0" borderId="0" xfId="3" applyNumberFormat="1" applyFont="1" applyFill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8" fontId="4" fillId="0" borderId="0" xfId="3" applyNumberFormat="1" applyFont="1" applyFill="1" applyBorder="1" applyAlignment="1">
      <alignment horizontal="right"/>
    </xf>
    <xf numFmtId="43" fontId="4" fillId="0" borderId="0" xfId="2" applyNumberFormat="1" applyFont="1"/>
    <xf numFmtId="168" fontId="4" fillId="0" borderId="5" xfId="3" applyNumberFormat="1" applyFont="1" applyFill="1" applyBorder="1" applyAlignment="1">
      <alignment horizontal="right"/>
    </xf>
    <xf numFmtId="0" fontId="8" fillId="0" borderId="0" xfId="2" applyFont="1"/>
    <xf numFmtId="168" fontId="4" fillId="0" borderId="0" xfId="2" applyNumberFormat="1" applyFont="1"/>
    <xf numFmtId="43" fontId="4" fillId="0" borderId="0" xfId="1" applyFont="1" applyFill="1"/>
    <xf numFmtId="0" fontId="3" fillId="0" borderId="0" xfId="2" applyFont="1" applyAlignment="1">
      <alignment horizontal="center" vertical="center" wrapText="1"/>
    </xf>
    <xf numFmtId="49" fontId="4" fillId="0" borderId="0" xfId="0" applyNumberFormat="1" applyFo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168" fontId="4" fillId="0" borderId="0" xfId="0" applyNumberFormat="1" applyFont="1" applyAlignment="1">
      <alignment horizontal="center" vertical="top"/>
    </xf>
    <xf numFmtId="0" fontId="4" fillId="0" borderId="0" xfId="0" applyFo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vertical="top" wrapText="1"/>
    </xf>
    <xf numFmtId="164" fontId="4" fillId="0" borderId="5" xfId="0" applyNumberFormat="1" applyFont="1" applyBorder="1" applyAlignment="1">
      <alignment horizontal="right"/>
    </xf>
    <xf numFmtId="168" fontId="4" fillId="0" borderId="0" xfId="3" applyNumberFormat="1" applyFont="1" applyFill="1"/>
    <xf numFmtId="165" fontId="4" fillId="0" borderId="0" xfId="3" applyFont="1" applyFill="1" applyAlignment="1">
      <alignment horizontal="right"/>
    </xf>
    <xf numFmtId="3" fontId="4" fillId="0" borderId="0" xfId="2" applyNumberFormat="1" applyFont="1"/>
    <xf numFmtId="0" fontId="4" fillId="0" borderId="0" xfId="2" applyFont="1" applyAlignment="1">
      <alignment horizontal="right"/>
    </xf>
    <xf numFmtId="168" fontId="4" fillId="0" borderId="0" xfId="4" applyNumberFormat="1" applyFont="1" applyFill="1" applyAlignment="1">
      <alignment horizontal="right"/>
    </xf>
    <xf numFmtId="49" fontId="12" fillId="0" borderId="0" xfId="2" applyNumberFormat="1" applyFont="1"/>
    <xf numFmtId="168" fontId="4" fillId="0" borderId="0" xfId="4" applyNumberFormat="1" applyFont="1" applyFill="1" applyBorder="1" applyAlignment="1">
      <alignment horizontal="right"/>
    </xf>
    <xf numFmtId="165" fontId="4" fillId="0" borderId="0" xfId="4" applyFont="1" applyFill="1" applyAlignment="1">
      <alignment horizontal="center"/>
    </xf>
    <xf numFmtId="164" fontId="4" fillId="0" borderId="1" xfId="0" applyNumberFormat="1" applyFont="1" applyBorder="1" applyAlignment="1">
      <alignment horizontal="right"/>
    </xf>
    <xf numFmtId="168" fontId="6" fillId="0" borderId="0" xfId="4" applyNumberFormat="1" applyFont="1" applyFill="1" applyAlignment="1"/>
    <xf numFmtId="168" fontId="4" fillId="0" borderId="0" xfId="4" applyNumberFormat="1" applyFont="1" applyFill="1" applyAlignment="1"/>
    <xf numFmtId="168" fontId="4" fillId="0" borderId="0" xfId="4" applyNumberFormat="1" applyFont="1" applyFill="1" applyBorder="1" applyAlignment="1"/>
    <xf numFmtId="168" fontId="4" fillId="0" borderId="0" xfId="4" applyNumberFormat="1" applyFont="1" applyFill="1" applyBorder="1" applyAlignment="1">
      <alignment horizontal="center"/>
    </xf>
    <xf numFmtId="165" fontId="4" fillId="0" borderId="0" xfId="4" applyFont="1" applyFill="1" applyBorder="1" applyAlignment="1">
      <alignment horizontal="center"/>
    </xf>
    <xf numFmtId="164" fontId="4" fillId="0" borderId="5" xfId="2" applyNumberFormat="1" applyFont="1" applyBorder="1" applyAlignment="1">
      <alignment horizontal="right"/>
    </xf>
    <xf numFmtId="168" fontId="4" fillId="0" borderId="0" xfId="4" applyNumberFormat="1" applyFont="1" applyFill="1" applyBorder="1" applyAlignment="1">
      <alignment horizontal="right" vertical="center"/>
    </xf>
    <xf numFmtId="170" fontId="4" fillId="0" borderId="0" xfId="2" applyNumberFormat="1" applyFont="1" applyAlignment="1">
      <alignment horizontal="right"/>
    </xf>
    <xf numFmtId="49" fontId="12" fillId="0" borderId="0" xfId="2" quotePrefix="1" applyNumberFormat="1" applyFont="1"/>
    <xf numFmtId="164" fontId="4" fillId="0" borderId="0" xfId="2" applyNumberFormat="1" applyFont="1" applyAlignment="1">
      <alignment horizontal="center"/>
    </xf>
    <xf numFmtId="168" fontId="4" fillId="0" borderId="0" xfId="2" applyNumberFormat="1" applyFont="1" applyAlignment="1">
      <alignment horizontal="center"/>
    </xf>
    <xf numFmtId="168" fontId="6" fillId="0" borderId="0" xfId="4" applyNumberFormat="1" applyFont="1" applyFill="1" applyBorder="1" applyAlignment="1">
      <alignment horizontal="right" vertical="center"/>
    </xf>
    <xf numFmtId="165" fontId="4" fillId="0" borderId="0" xfId="4" applyFont="1" applyFill="1" applyAlignment="1"/>
    <xf numFmtId="171" fontId="4" fillId="0" borderId="0" xfId="2" applyNumberFormat="1" applyFont="1" applyAlignment="1">
      <alignment horizontal="right"/>
    </xf>
    <xf numFmtId="171" fontId="6" fillId="0" borderId="0" xfId="2" applyNumberFormat="1" applyFont="1" applyAlignment="1">
      <alignment horizontal="right"/>
    </xf>
    <xf numFmtId="0" fontId="3" fillId="0" borderId="0" xfId="0" applyFont="1"/>
    <xf numFmtId="166" fontId="4" fillId="0" borderId="0" xfId="0" applyNumberFormat="1" applyFont="1"/>
    <xf numFmtId="172" fontId="4" fillId="0" borderId="4" xfId="2" applyNumberFormat="1" applyFont="1" applyBorder="1" applyAlignment="1">
      <alignment horizontal="right"/>
    </xf>
    <xf numFmtId="173" fontId="4" fillId="0" borderId="0" xfId="2" applyNumberFormat="1" applyFont="1" applyAlignment="1">
      <alignment horizontal="right"/>
    </xf>
    <xf numFmtId="172" fontId="4" fillId="0" borderId="4" xfId="0" applyNumberFormat="1" applyFont="1" applyBorder="1" applyAlignment="1">
      <alignment horizontal="right"/>
    </xf>
    <xf numFmtId="173" fontId="4" fillId="0" borderId="0" xfId="2" applyNumberFormat="1" applyFont="1" applyAlignment="1">
      <alignment horizontal="center"/>
    </xf>
    <xf numFmtId="168" fontId="6" fillId="0" borderId="4" xfId="4" applyNumberFormat="1" applyFont="1" applyFill="1" applyBorder="1" applyAlignment="1">
      <alignment horizontal="right"/>
    </xf>
    <xf numFmtId="168" fontId="6" fillId="0" borderId="0" xfId="4" applyNumberFormat="1" applyFont="1" applyFill="1" applyBorder="1" applyAlignment="1">
      <alignment horizontal="right"/>
    </xf>
    <xf numFmtId="49" fontId="3" fillId="0" borderId="0" xfId="0" applyNumberFormat="1" applyFont="1"/>
    <xf numFmtId="0" fontId="6" fillId="0" borderId="0" xfId="0" applyFont="1"/>
    <xf numFmtId="49" fontId="3" fillId="0" borderId="0" xfId="2" applyNumberFormat="1" applyFont="1" applyAlignment="1">
      <alignment vertical="top"/>
    </xf>
    <xf numFmtId="49" fontId="3" fillId="0" borderId="0" xfId="2" applyNumberFormat="1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169" fontId="4" fillId="0" borderId="0" xfId="1" applyNumberFormat="1" applyFont="1" applyFill="1" applyAlignment="1">
      <alignment horizontal="right"/>
    </xf>
    <xf numFmtId="169" fontId="4" fillId="0" borderId="0" xfId="1" applyNumberFormat="1" applyFont="1" applyAlignment="1">
      <alignment horizontal="center"/>
    </xf>
    <xf numFmtId="169" fontId="4" fillId="0" borderId="0" xfId="1" applyNumberFormat="1" applyFont="1" applyAlignment="1">
      <alignment horizontal="right"/>
    </xf>
    <xf numFmtId="169" fontId="4" fillId="0" borderId="0" xfId="1" applyNumberFormat="1" applyFont="1" applyFill="1" applyBorder="1" applyAlignment="1">
      <alignment horizontal="right"/>
    </xf>
    <xf numFmtId="169" fontId="4" fillId="0" borderId="1" xfId="1" applyNumberFormat="1" applyFont="1" applyFill="1" applyBorder="1" applyAlignment="1">
      <alignment horizontal="right"/>
    </xf>
    <xf numFmtId="169" fontId="4" fillId="0" borderId="0" xfId="1" applyNumberFormat="1" applyFont="1" applyFill="1" applyAlignment="1">
      <alignment horizontal="center"/>
    </xf>
    <xf numFmtId="168" fontId="4" fillId="0" borderId="0" xfId="0" applyNumberFormat="1" applyFont="1"/>
    <xf numFmtId="15" fontId="3" fillId="0" borderId="1" xfId="2" quotePrefix="1" applyNumberFormat="1" applyFont="1" applyBorder="1" applyAlignment="1">
      <alignment horizontal="center"/>
    </xf>
    <xf numFmtId="0" fontId="5" fillId="0" borderId="0" xfId="2" quotePrefix="1" applyFont="1" applyAlignment="1">
      <alignment horizontal="center"/>
    </xf>
    <xf numFmtId="168" fontId="6" fillId="0" borderId="0" xfId="2" applyNumberFormat="1" applyFont="1"/>
    <xf numFmtId="168" fontId="6" fillId="0" borderId="5" xfId="2" applyNumberFormat="1" applyFont="1" applyBorder="1"/>
    <xf numFmtId="0" fontId="6" fillId="0" borderId="0" xfId="2" applyFont="1"/>
    <xf numFmtId="0" fontId="6" fillId="0" borderId="0" xfId="2" applyFont="1" applyAlignment="1">
      <alignment horizontal="right"/>
    </xf>
    <xf numFmtId="169" fontId="4" fillId="0" borderId="2" xfId="1" applyNumberFormat="1" applyFont="1" applyFill="1" applyBorder="1" applyAlignment="1">
      <alignment horizontal="right"/>
    </xf>
    <xf numFmtId="168" fontId="6" fillId="0" borderId="0" xfId="4" applyNumberFormat="1" applyFont="1" applyFill="1" applyAlignment="1">
      <alignment horizontal="right"/>
    </xf>
    <xf numFmtId="168" fontId="6" fillId="0" borderId="0" xfId="4" quotePrefix="1" applyNumberFormat="1" applyFont="1" applyFill="1" applyBorder="1" applyAlignment="1">
      <alignment horizontal="center"/>
    </xf>
    <xf numFmtId="168" fontId="4" fillId="0" borderId="5" xfId="3" applyNumberFormat="1" applyFont="1" applyFill="1" applyBorder="1" applyAlignment="1">
      <alignment horizontal="center"/>
    </xf>
    <xf numFmtId="165" fontId="4" fillId="0" borderId="0" xfId="2" applyNumberFormat="1" applyFont="1"/>
    <xf numFmtId="166" fontId="16" fillId="0" borderId="0" xfId="1" applyNumberFormat="1" applyFont="1" applyFill="1" applyBorder="1" applyAlignment="1">
      <alignment horizontal="center" vertical="top" wrapText="1"/>
    </xf>
    <xf numFmtId="164" fontId="6" fillId="0" borderId="0" xfId="3" applyNumberFormat="1" applyFont="1" applyFill="1" applyBorder="1" applyAlignment="1">
      <alignment horizontal="center"/>
    </xf>
    <xf numFmtId="168" fontId="6" fillId="0" borderId="0" xfId="3" applyNumberFormat="1" applyFont="1" applyFill="1" applyAlignment="1"/>
    <xf numFmtId="168" fontId="6" fillId="0" borderId="0" xfId="3" applyNumberFormat="1" applyFont="1" applyFill="1" applyBorder="1" applyAlignment="1">
      <alignment horizontal="center"/>
    </xf>
    <xf numFmtId="165" fontId="10" fillId="0" borderId="0" xfId="3" applyFont="1" applyFill="1" applyAlignment="1"/>
    <xf numFmtId="49" fontId="3" fillId="0" borderId="0" xfId="2" applyNumberFormat="1" applyFont="1" applyAlignment="1">
      <alignment horizontal="center"/>
    </xf>
    <xf numFmtId="168" fontId="4" fillId="0" borderId="0" xfId="4" quotePrefix="1" applyNumberFormat="1" applyFont="1" applyFill="1" applyBorder="1" applyAlignment="1">
      <alignment horizontal="center"/>
    </xf>
    <xf numFmtId="0" fontId="3" fillId="0" borderId="1" xfId="2" quotePrefix="1" applyFont="1" applyBorder="1" applyAlignment="1">
      <alignment horizontal="center"/>
    </xf>
    <xf numFmtId="0" fontId="5" fillId="0" borderId="1" xfId="2" quotePrefix="1" applyFont="1" applyBorder="1" applyAlignment="1">
      <alignment horizontal="center"/>
    </xf>
    <xf numFmtId="166" fontId="4" fillId="0" borderId="0" xfId="1" applyNumberFormat="1" applyFont="1" applyFill="1" applyBorder="1" applyAlignment="1">
      <alignment horizontal="center" vertical="top" wrapText="1"/>
    </xf>
    <xf numFmtId="0" fontId="17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37" fontId="3" fillId="0" borderId="0" xfId="2" applyNumberFormat="1" applyFont="1" applyAlignment="1">
      <alignment horizontal="right"/>
    </xf>
    <xf numFmtId="37" fontId="5" fillId="0" borderId="0" xfId="2" applyNumberFormat="1" applyFont="1" applyAlignment="1">
      <alignment horizontal="right"/>
    </xf>
    <xf numFmtId="164" fontId="6" fillId="0" borderId="0" xfId="2" applyNumberFormat="1" applyFont="1"/>
    <xf numFmtId="167" fontId="6" fillId="0" borderId="0" xfId="2" applyNumberFormat="1" applyFont="1"/>
    <xf numFmtId="164" fontId="3" fillId="0" borderId="0" xfId="2" applyNumberFormat="1" applyFont="1" applyAlignment="1">
      <alignment horizontal="right"/>
    </xf>
    <xf numFmtId="164" fontId="5" fillId="0" borderId="0" xfId="2" applyNumberFormat="1" applyFont="1" applyAlignment="1">
      <alignment horizontal="right"/>
    </xf>
    <xf numFmtId="0" fontId="4" fillId="0" borderId="0" xfId="2" quotePrefix="1" applyFont="1" applyAlignment="1">
      <alignment horizontal="center"/>
    </xf>
    <xf numFmtId="0" fontId="15" fillId="0" borderId="0" xfId="0" applyFont="1" applyAlignment="1">
      <alignment horizontal="center"/>
    </xf>
    <xf numFmtId="49" fontId="14" fillId="0" borderId="0" xfId="2" applyNumberFormat="1" applyFont="1" applyAlignment="1">
      <alignment horizontal="center"/>
    </xf>
    <xf numFmtId="164" fontId="6" fillId="0" borderId="0" xfId="2" applyNumberFormat="1" applyFont="1" applyAlignment="1">
      <alignment horizontal="right"/>
    </xf>
    <xf numFmtId="37" fontId="4" fillId="0" borderId="0" xfId="2" applyNumberFormat="1" applyFont="1" applyAlignment="1">
      <alignment horizontal="right"/>
    </xf>
    <xf numFmtId="37" fontId="6" fillId="0" borderId="0" xfId="2" applyNumberFormat="1" applyFont="1" applyAlignment="1">
      <alignment horizontal="right"/>
    </xf>
    <xf numFmtId="49" fontId="9" fillId="0" borderId="0" xfId="2" applyNumberFormat="1" applyFont="1"/>
    <xf numFmtId="0" fontId="9" fillId="0" borderId="0" xfId="2" applyFont="1"/>
    <xf numFmtId="37" fontId="9" fillId="0" borderId="0" xfId="2" applyNumberFormat="1" applyFont="1"/>
    <xf numFmtId="37" fontId="6" fillId="0" borderId="0" xfId="2" applyNumberFormat="1" applyFont="1"/>
    <xf numFmtId="43" fontId="6" fillId="0" borderId="0" xfId="1" applyFont="1"/>
    <xf numFmtId="43" fontId="6" fillId="0" borderId="0" xfId="0" applyNumberFormat="1" applyFont="1"/>
    <xf numFmtId="43" fontId="0" fillId="0" borderId="0" xfId="1" applyFont="1"/>
    <xf numFmtId="43" fontId="4" fillId="0" borderId="0" xfId="1" applyFont="1" applyFill="1" applyBorder="1" applyAlignment="1">
      <alignment horizontal="right"/>
    </xf>
    <xf numFmtId="43" fontId="0" fillId="0" borderId="0" xfId="0" applyNumberFormat="1"/>
    <xf numFmtId="49" fontId="6" fillId="0" borderId="0" xfId="8" applyNumberFormat="1" applyFont="1"/>
    <xf numFmtId="0" fontId="6" fillId="0" borderId="0" xfId="8" applyFont="1"/>
    <xf numFmtId="49" fontId="5" fillId="0" borderId="0" xfId="8" applyNumberFormat="1" applyFont="1" applyAlignment="1">
      <alignment horizontal="center"/>
    </xf>
    <xf numFmtId="0" fontId="5" fillId="0" borderId="0" xfId="8" applyFont="1"/>
    <xf numFmtId="0" fontId="5" fillId="0" borderId="1" xfId="8" applyFont="1" applyBorder="1" applyAlignment="1">
      <alignment horizontal="center"/>
    </xf>
    <xf numFmtId="0" fontId="5" fillId="0" borderId="0" xfId="8" applyFont="1" applyAlignment="1">
      <alignment horizontal="center"/>
    </xf>
    <xf numFmtId="0" fontId="5" fillId="0" borderId="1" xfId="8" quotePrefix="1" applyFont="1" applyBorder="1" applyAlignment="1">
      <alignment horizontal="center"/>
    </xf>
    <xf numFmtId="0" fontId="5" fillId="0" borderId="0" xfId="8" quotePrefix="1" applyFont="1" applyAlignment="1">
      <alignment horizontal="center"/>
    </xf>
    <xf numFmtId="164" fontId="6" fillId="0" borderId="0" xfId="5" applyNumberFormat="1" applyFont="1" applyAlignment="1">
      <alignment horizontal="right"/>
    </xf>
    <xf numFmtId="0" fontId="5" fillId="0" borderId="2" xfId="8" quotePrefix="1" applyFont="1" applyBorder="1" applyAlignment="1">
      <alignment horizontal="center"/>
    </xf>
    <xf numFmtId="0" fontId="5" fillId="0" borderId="3" xfId="8" applyFont="1" applyBorder="1" applyAlignment="1">
      <alignment horizontal="center"/>
    </xf>
    <xf numFmtId="49" fontId="5" fillId="0" borderId="0" xfId="8" applyNumberFormat="1" applyFont="1"/>
    <xf numFmtId="0" fontId="19" fillId="0" borderId="0" xfId="6" applyFont="1"/>
    <xf numFmtId="165" fontId="6" fillId="0" borderId="0" xfId="3" applyFont="1" applyFill="1" applyAlignment="1"/>
    <xf numFmtId="168" fontId="6" fillId="0" borderId="0" xfId="3" applyNumberFormat="1" applyFont="1" applyFill="1" applyBorder="1" applyAlignment="1">
      <alignment horizontal="right"/>
    </xf>
    <xf numFmtId="49" fontId="6" fillId="0" borderId="0" xfId="8" applyNumberFormat="1" applyFont="1" applyAlignment="1">
      <alignment horizontal="left"/>
    </xf>
    <xf numFmtId="165" fontId="6" fillId="0" borderId="0" xfId="3" applyFont="1" applyFill="1" applyBorder="1" applyAlignment="1">
      <alignment horizontal="center"/>
    </xf>
    <xf numFmtId="168" fontId="6" fillId="0" borderId="0" xfId="3" applyNumberFormat="1" applyFont="1" applyFill="1" applyAlignment="1">
      <alignment horizontal="center"/>
    </xf>
    <xf numFmtId="168" fontId="6" fillId="0" borderId="0" xfId="8" applyNumberFormat="1" applyFont="1"/>
    <xf numFmtId="164" fontId="6" fillId="0" borderId="0" xfId="8" applyNumberFormat="1" applyFont="1" applyAlignment="1">
      <alignment horizontal="right"/>
    </xf>
    <xf numFmtId="164" fontId="5" fillId="0" borderId="0" xfId="8" applyNumberFormat="1" applyFont="1" applyAlignment="1">
      <alignment horizontal="right"/>
    </xf>
    <xf numFmtId="168" fontId="6" fillId="0" borderId="1" xfId="3" applyNumberFormat="1" applyFont="1" applyFill="1" applyBorder="1" applyAlignment="1">
      <alignment horizontal="center"/>
    </xf>
    <xf numFmtId="164" fontId="6" fillId="0" borderId="0" xfId="8" applyNumberFormat="1" applyFont="1"/>
    <xf numFmtId="49" fontId="6" fillId="0" borderId="0" xfId="2" applyNumberFormat="1" applyFont="1"/>
    <xf numFmtId="49" fontId="6" fillId="0" borderId="0" xfId="8" applyNumberFormat="1" applyFont="1" applyAlignment="1">
      <alignment horizontal="center"/>
    </xf>
    <xf numFmtId="164" fontId="6" fillId="0" borderId="0" xfId="8" applyNumberFormat="1" applyFont="1" applyAlignment="1">
      <alignment horizontal="center"/>
    </xf>
    <xf numFmtId="0" fontId="5" fillId="0" borderId="0" xfId="9" applyFont="1"/>
    <xf numFmtId="164" fontId="5" fillId="0" borderId="0" xfId="8" applyNumberFormat="1" applyFont="1" applyAlignment="1">
      <alignment horizontal="center"/>
    </xf>
    <xf numFmtId="164" fontId="5" fillId="0" borderId="3" xfId="8" applyNumberFormat="1" applyFont="1" applyBorder="1" applyAlignment="1">
      <alignment horizontal="center"/>
    </xf>
    <xf numFmtId="0" fontId="6" fillId="0" borderId="0" xfId="9" applyFont="1"/>
    <xf numFmtId="168" fontId="6" fillId="0" borderId="0" xfId="10" applyNumberFormat="1" applyFont="1" applyFill="1" applyBorder="1" applyAlignment="1">
      <alignment horizontal="right"/>
    </xf>
    <xf numFmtId="168" fontId="5" fillId="0" borderId="2" xfId="3" applyNumberFormat="1" applyFont="1" applyFill="1" applyBorder="1" applyAlignment="1">
      <alignment horizontal="center"/>
    </xf>
    <xf numFmtId="168" fontId="5" fillId="0" borderId="0" xfId="3" applyNumberFormat="1" applyFont="1" applyFill="1" applyBorder="1" applyAlignment="1">
      <alignment horizontal="center"/>
    </xf>
    <xf numFmtId="49" fontId="20" fillId="0" borderId="0" xfId="2" applyNumberFormat="1" applyFont="1"/>
    <xf numFmtId="49" fontId="20" fillId="0" borderId="0" xfId="8" applyNumberFormat="1" applyFont="1"/>
    <xf numFmtId="0" fontId="6" fillId="0" borderId="0" xfId="8" applyFont="1" applyAlignment="1">
      <alignment horizontal="center"/>
    </xf>
    <xf numFmtId="164" fontId="20" fillId="0" borderId="0" xfId="8" applyNumberFormat="1" applyFont="1" applyAlignment="1">
      <alignment horizontal="center"/>
    </xf>
    <xf numFmtId="168" fontId="6" fillId="0" borderId="0" xfId="10" applyNumberFormat="1" applyFont="1" applyFill="1" applyBorder="1" applyAlignment="1">
      <alignment horizontal="center"/>
    </xf>
    <xf numFmtId="168" fontId="6" fillId="0" borderId="0" xfId="10" applyNumberFormat="1" applyFont="1" applyFill="1" applyAlignment="1">
      <alignment horizontal="right"/>
    </xf>
    <xf numFmtId="168" fontId="6" fillId="0" borderId="0" xfId="10" applyNumberFormat="1" applyFont="1" applyFill="1"/>
    <xf numFmtId="165" fontId="6" fillId="0" borderId="0" xfId="10" applyFont="1" applyFill="1"/>
    <xf numFmtId="43" fontId="6" fillId="0" borderId="5" xfId="8" applyNumberFormat="1" applyFont="1" applyBorder="1"/>
    <xf numFmtId="164" fontId="6" fillId="0" borderId="0" xfId="7" applyNumberFormat="1" applyFont="1" applyFill="1" applyBorder="1" applyAlignment="1">
      <alignment horizontal="right"/>
    </xf>
    <xf numFmtId="164" fontId="5" fillId="0" borderId="0" xfId="8" applyNumberFormat="1" applyFont="1"/>
    <xf numFmtId="164" fontId="5" fillId="0" borderId="5" xfId="8" applyNumberFormat="1" applyFont="1" applyBorder="1" applyAlignment="1">
      <alignment horizontal="right"/>
    </xf>
    <xf numFmtId="49" fontId="21" fillId="0" borderId="0" xfId="8" applyNumberFormat="1" applyFont="1"/>
    <xf numFmtId="0" fontId="18" fillId="0" borderId="0" xfId="8"/>
    <xf numFmtId="43" fontId="6" fillId="0" borderId="0" xfId="8" applyNumberFormat="1" applyFont="1"/>
    <xf numFmtId="165" fontId="6" fillId="0" borderId="0" xfId="8" applyNumberFormat="1" applyFont="1"/>
    <xf numFmtId="4" fontId="22" fillId="0" borderId="0" xfId="8" applyNumberFormat="1" applyFont="1" applyAlignment="1">
      <alignment horizontal="right" vertical="center" wrapText="1"/>
    </xf>
    <xf numFmtId="0" fontId="22" fillId="0" borderId="0" xfId="8" applyFont="1" applyAlignment="1">
      <alignment horizontal="right" vertical="center" wrapText="1"/>
    </xf>
    <xf numFmtId="0" fontId="6" fillId="0" borderId="0" xfId="8" quotePrefix="1" applyFont="1"/>
    <xf numFmtId="165" fontId="6" fillId="0" borderId="3" xfId="8" applyNumberFormat="1" applyFont="1" applyBorder="1"/>
    <xf numFmtId="165" fontId="6" fillId="0" borderId="2" xfId="8" applyNumberFormat="1" applyFont="1" applyBorder="1"/>
    <xf numFmtId="165" fontId="6" fillId="0" borderId="5" xfId="8" applyNumberFormat="1" applyFont="1" applyBorder="1"/>
    <xf numFmtId="0" fontId="3" fillId="0" borderId="0" xfId="8" quotePrefix="1" applyFont="1"/>
    <xf numFmtId="0" fontId="20" fillId="0" borderId="0" xfId="8" applyFont="1" applyAlignment="1">
      <alignment horizontal="right"/>
    </xf>
    <xf numFmtId="164" fontId="4" fillId="2" borderId="0" xfId="2" applyNumberFormat="1" applyFont="1" applyFill="1" applyAlignment="1">
      <alignment horizontal="right"/>
    </xf>
    <xf numFmtId="164" fontId="6" fillId="2" borderId="0" xfId="2" applyNumberFormat="1" applyFont="1" applyFill="1"/>
    <xf numFmtId="164" fontId="4" fillId="2" borderId="1" xfId="2" applyNumberFormat="1" applyFont="1" applyFill="1" applyBorder="1" applyAlignment="1">
      <alignment horizontal="right"/>
    </xf>
    <xf numFmtId="0" fontId="4" fillId="2" borderId="0" xfId="2" applyFont="1" applyFill="1" applyAlignment="1">
      <alignment horizontal="center"/>
    </xf>
    <xf numFmtId="168" fontId="4" fillId="2" borderId="0" xfId="3" applyNumberFormat="1" applyFont="1" applyFill="1" applyBorder="1" applyAlignment="1">
      <alignment horizontal="right"/>
    </xf>
    <xf numFmtId="168" fontId="4" fillId="2" borderId="5" xfId="3" applyNumberFormat="1" applyFont="1" applyFill="1" applyBorder="1" applyAlignment="1">
      <alignment horizontal="right"/>
    </xf>
    <xf numFmtId="168" fontId="4" fillId="2" borderId="5" xfId="3" applyNumberFormat="1" applyFont="1" applyFill="1" applyBorder="1" applyAlignment="1">
      <alignment horizontal="center"/>
    </xf>
    <xf numFmtId="164" fontId="4" fillId="2" borderId="5" xfId="2" applyNumberFormat="1" applyFont="1" applyFill="1" applyBorder="1" applyAlignment="1">
      <alignment horizontal="right"/>
    </xf>
    <xf numFmtId="164" fontId="4" fillId="2" borderId="3" xfId="2" applyNumberFormat="1" applyFont="1" applyFill="1" applyBorder="1" applyAlignment="1">
      <alignment horizontal="right"/>
    </xf>
    <xf numFmtId="164" fontId="4" fillId="2" borderId="0" xfId="0" applyNumberFormat="1" applyFont="1" applyFill="1" applyAlignment="1">
      <alignment horizontal="right"/>
    </xf>
    <xf numFmtId="164" fontId="4" fillId="2" borderId="4" xfId="2" applyNumberFormat="1" applyFont="1" applyFill="1" applyBorder="1" applyAlignment="1">
      <alignment horizontal="right"/>
    </xf>
    <xf numFmtId="172" fontId="4" fillId="2" borderId="4" xfId="2" applyNumberFormat="1" applyFont="1" applyFill="1" applyBorder="1" applyAlignment="1">
      <alignment horizontal="right"/>
    </xf>
    <xf numFmtId="169" fontId="4" fillId="2" borderId="2" xfId="1" applyNumberFormat="1" applyFont="1" applyFill="1" applyBorder="1" applyAlignment="1">
      <alignment horizontal="right"/>
    </xf>
    <xf numFmtId="169" fontId="4" fillId="2" borderId="0" xfId="1" applyNumberFormat="1" applyFont="1" applyFill="1" applyAlignment="1">
      <alignment horizontal="right"/>
    </xf>
    <xf numFmtId="169" fontId="4" fillId="2" borderId="1" xfId="1" applyNumberFormat="1" applyFont="1" applyFill="1" applyBorder="1" applyAlignment="1">
      <alignment horizontal="right"/>
    </xf>
    <xf numFmtId="164" fontId="4" fillId="2" borderId="2" xfId="2" applyNumberFormat="1" applyFont="1" applyFill="1" applyBorder="1" applyAlignment="1">
      <alignment horizontal="right"/>
    </xf>
    <xf numFmtId="172" fontId="4" fillId="2" borderId="4" xfId="0" applyNumberFormat="1" applyFont="1" applyFill="1" applyBorder="1" applyAlignment="1">
      <alignment horizontal="right"/>
    </xf>
    <xf numFmtId="168" fontId="6" fillId="2" borderId="0" xfId="3" applyNumberFormat="1" applyFont="1" applyFill="1" applyBorder="1" applyAlignment="1">
      <alignment horizontal="center"/>
    </xf>
    <xf numFmtId="49" fontId="5" fillId="0" borderId="0" xfId="2" applyNumberFormat="1" applyFont="1" applyAlignment="1">
      <alignment horizontal="center"/>
    </xf>
    <xf numFmtId="0" fontId="5" fillId="0" borderId="0" xfId="8" applyFont="1" applyAlignment="1">
      <alignment horizontal="center" vertical="center"/>
    </xf>
    <xf numFmtId="0" fontId="5" fillId="0" borderId="2" xfId="8" applyFont="1" applyBorder="1" applyAlignment="1">
      <alignment horizontal="center"/>
    </xf>
    <xf numFmtId="49" fontId="4" fillId="2" borderId="0" xfId="2" applyNumberFormat="1" applyFont="1" applyFill="1"/>
    <xf numFmtId="169" fontId="4" fillId="0" borderId="3" xfId="1" applyNumberFormat="1" applyFont="1" applyBorder="1" applyAlignment="1">
      <alignment horizontal="right"/>
    </xf>
    <xf numFmtId="49" fontId="11" fillId="0" borderId="1" xfId="2" applyNumberFormat="1" applyFont="1" applyBorder="1" applyAlignment="1">
      <alignment horizontal="center"/>
    </xf>
    <xf numFmtId="168" fontId="6" fillId="2" borderId="5" xfId="2" applyNumberFormat="1" applyFont="1" applyFill="1" applyBorder="1"/>
    <xf numFmtId="168" fontId="6" fillId="2" borderId="0" xfId="4" applyNumberFormat="1" applyFont="1" applyFill="1" applyBorder="1" applyAlignment="1">
      <alignment horizontal="right"/>
    </xf>
    <xf numFmtId="168" fontId="6" fillId="2" borderId="4" xfId="4" applyNumberFormat="1" applyFont="1" applyFill="1" applyBorder="1" applyAlignment="1">
      <alignment horizontal="right"/>
    </xf>
    <xf numFmtId="0" fontId="4" fillId="2" borderId="0" xfId="2" applyFont="1" applyFill="1"/>
    <xf numFmtId="0" fontId="20" fillId="0" borderId="0" xfId="8" applyFont="1"/>
    <xf numFmtId="164" fontId="20" fillId="0" borderId="0" xfId="8" applyNumberFormat="1" applyFont="1" applyAlignment="1">
      <alignment horizontal="right"/>
    </xf>
    <xf numFmtId="164" fontId="25" fillId="0" borderId="0" xfId="8" applyNumberFormat="1" applyFont="1" applyAlignment="1">
      <alignment horizontal="center"/>
    </xf>
    <xf numFmtId="164" fontId="25" fillId="0" borderId="0" xfId="8" applyNumberFormat="1" applyFont="1" applyAlignment="1">
      <alignment horizontal="right"/>
    </xf>
    <xf numFmtId="168" fontId="6" fillId="0" borderId="0" xfId="3" applyNumberFormat="1" applyFont="1" applyFill="1" applyBorder="1" applyAlignment="1"/>
    <xf numFmtId="164" fontId="6" fillId="2" borderId="0" xfId="5" applyNumberFormat="1" applyFont="1" applyFill="1" applyAlignment="1">
      <alignment horizontal="right"/>
    </xf>
    <xf numFmtId="0" fontId="4" fillId="0" borderId="0" xfId="2" quotePrefix="1" applyFont="1" applyAlignment="1">
      <alignment horizontal="center"/>
    </xf>
    <xf numFmtId="0" fontId="4" fillId="0" borderId="0" xfId="2" applyFont="1" applyAlignment="1">
      <alignment horizontal="center"/>
    </xf>
    <xf numFmtId="49" fontId="3" fillId="0" borderId="0" xfId="2" applyNumberFormat="1" applyFont="1" applyAlignment="1">
      <alignment horizontal="center"/>
    </xf>
    <xf numFmtId="49" fontId="3" fillId="2" borderId="0" xfId="2" applyNumberFormat="1" applyFont="1" applyFill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0" xfId="2" applyFont="1" applyAlignment="1">
      <alignment horizontal="center"/>
    </xf>
    <xf numFmtId="0" fontId="3" fillId="0" borderId="2" xfId="2" applyFont="1" applyBorder="1" applyAlignment="1">
      <alignment horizontal="center"/>
    </xf>
    <xf numFmtId="0" fontId="14" fillId="0" borderId="0" xfId="2" applyFont="1" applyAlignment="1">
      <alignment horizontal="center"/>
    </xf>
    <xf numFmtId="49" fontId="4" fillId="0" borderId="0" xfId="2" applyNumberFormat="1" applyFont="1" applyAlignment="1">
      <alignment horizontal="center"/>
    </xf>
    <xf numFmtId="0" fontId="3" fillId="0" borderId="1" xfId="2" applyFont="1" applyBorder="1" applyAlignment="1">
      <alignment horizontal="center" vertical="top" wrapText="1"/>
    </xf>
    <xf numFmtId="49" fontId="4" fillId="0" borderId="0" xfId="2" quotePrefix="1" applyNumberFormat="1" applyFont="1" applyAlignment="1">
      <alignment horizontal="center"/>
    </xf>
    <xf numFmtId="49" fontId="11" fillId="0" borderId="0" xfId="2" applyNumberFormat="1" applyFont="1" applyAlignment="1">
      <alignment horizontal="center"/>
    </xf>
    <xf numFmtId="49" fontId="4" fillId="0" borderId="0" xfId="2" applyNumberFormat="1" applyFont="1" applyAlignment="1">
      <alignment horizontal="left"/>
    </xf>
    <xf numFmtId="0" fontId="3" fillId="0" borderId="0" xfId="2" applyFont="1" applyAlignment="1">
      <alignment horizontal="center" vertical="center"/>
    </xf>
    <xf numFmtId="0" fontId="6" fillId="0" borderId="0" xfId="2" applyFont="1" applyAlignment="1">
      <alignment horizontal="center"/>
    </xf>
    <xf numFmtId="0" fontId="3" fillId="2" borderId="1" xfId="2" applyFont="1" applyFill="1" applyBorder="1" applyAlignment="1">
      <alignment horizontal="center"/>
    </xf>
    <xf numFmtId="0" fontId="5" fillId="0" borderId="1" xfId="8" applyFont="1" applyBorder="1" applyAlignment="1">
      <alignment horizontal="center"/>
    </xf>
    <xf numFmtId="0" fontId="5" fillId="0" borderId="2" xfId="8" applyFont="1" applyBorder="1" applyAlignment="1">
      <alignment horizontal="center"/>
    </xf>
    <xf numFmtId="49" fontId="5" fillId="0" borderId="0" xfId="2" applyNumberFormat="1" applyFont="1" applyAlignment="1">
      <alignment horizontal="center"/>
    </xf>
    <xf numFmtId="49" fontId="5" fillId="0" borderId="0" xfId="8" applyNumberFormat="1" applyFont="1" applyAlignment="1">
      <alignment horizontal="center"/>
    </xf>
    <xf numFmtId="0" fontId="5" fillId="0" borderId="0" xfId="8" applyFont="1" applyAlignment="1">
      <alignment horizontal="center" vertical="center"/>
    </xf>
    <xf numFmtId="49" fontId="6" fillId="0" borderId="0" xfId="8" applyNumberFormat="1" applyFont="1" applyAlignment="1">
      <alignment horizontal="center"/>
    </xf>
  </cellXfs>
  <cellStyles count="11">
    <cellStyle name="Comma" xfId="1" builtinId="3"/>
    <cellStyle name="Comma 10 2 2" xfId="3" xr:uid="{9F762016-DE13-4F6B-BFA8-59AE09368131}"/>
    <cellStyle name="Comma 10 3" xfId="4" xr:uid="{A4A489B3-A120-46E6-872A-E77B4AF9DF40}"/>
    <cellStyle name="Comma 16 2" xfId="7" xr:uid="{C3365CE6-BB3D-47C1-B6BE-011CED7D2502}"/>
    <cellStyle name="Comma 2" xfId="10" xr:uid="{3274180B-5827-4449-8404-256EBC9AD3CD}"/>
    <cellStyle name="Normal" xfId="0" builtinId="0"/>
    <cellStyle name="Normal 2" xfId="2" xr:uid="{34E062A2-47F4-446A-B2D0-16C98F263E27}"/>
    <cellStyle name="Normal 3" xfId="8" xr:uid="{980E3E0C-E846-4864-8E9C-63313EA171C4}"/>
    <cellStyle name="Normal 3 2" xfId="6" xr:uid="{E1460130-3085-46B4-A1A3-3C97DE6A649D}"/>
    <cellStyle name="Normal_BL" xfId="5" xr:uid="{F0AEC520-F7D0-4636-AC50-A48AAAE3B12B}"/>
    <cellStyle name="ปกติ_งบการเงินไทย Q1-49" xfId="9" xr:uid="{8FA62EDE-EA38-479F-B3B4-2222A86ED4D0}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F7753-958F-47EC-A76D-6BB17CD12B76}">
  <sheetPr>
    <tabColor rgb="FF92D050"/>
    <pageSetUpPr fitToPage="1"/>
  </sheetPr>
  <dimension ref="B1:AC148"/>
  <sheetViews>
    <sheetView showGridLines="0" tabSelected="1" view="pageBreakPreview" topLeftCell="B73" zoomScale="60" zoomScaleNormal="145" workbookViewId="0">
      <selection activeCell="C123" sqref="C123"/>
    </sheetView>
  </sheetViews>
  <sheetFormatPr defaultColWidth="9" defaultRowHeight="21"/>
  <cols>
    <col min="1" max="1" width="3.5703125" style="93" customWidth="1"/>
    <col min="2" max="2" width="2.140625" style="93" customWidth="1"/>
    <col min="3" max="3" width="51.140625" style="4" customWidth="1"/>
    <col min="4" max="4" width="8.140625" style="2" customWidth="1"/>
    <col min="5" max="5" width="1" style="2" customWidth="1"/>
    <col min="6" max="6" width="14.140625" style="2" customWidth="1"/>
    <col min="7" max="7" width="1" style="2" customWidth="1"/>
    <col min="8" max="8" width="11.5703125" style="2" customWidth="1"/>
    <col min="9" max="9" width="1.140625" style="2" customWidth="1"/>
    <col min="10" max="10" width="0.28515625" style="2" hidden="1" customWidth="1"/>
    <col min="11" max="11" width="14.5703125" style="108" customWidth="1"/>
    <col min="12" max="12" width="1" style="2" customWidth="1"/>
    <col min="13" max="13" width="12.5703125" style="2" customWidth="1"/>
    <col min="14" max="15" width="11.28515625" style="93" bestFit="1" customWidth="1"/>
    <col min="16" max="16" width="9" style="93"/>
    <col min="17" max="17" width="3.5703125" style="93" customWidth="1"/>
    <col min="18" max="18" width="2.140625" style="93" customWidth="1"/>
    <col min="19" max="19" width="51.140625" style="4" customWidth="1"/>
    <col min="20" max="20" width="8.140625" style="2" customWidth="1"/>
    <col min="21" max="21" width="1" style="2" customWidth="1"/>
    <col min="22" max="22" width="14.140625" style="2" customWidth="1"/>
    <col min="23" max="23" width="1" style="2" customWidth="1"/>
    <col min="24" max="24" width="11.5703125" style="2" customWidth="1"/>
    <col min="25" max="25" width="1.140625" style="2" customWidth="1"/>
    <col min="26" max="26" width="0.28515625" style="2" hidden="1" customWidth="1"/>
    <col min="27" max="27" width="14.5703125" style="108" customWidth="1"/>
    <col min="28" max="28" width="1" style="2" customWidth="1"/>
    <col min="29" max="29" width="12.5703125" style="2" customWidth="1"/>
    <col min="30" max="16384" width="9" style="93"/>
  </cols>
  <sheetData>
    <row r="1" spans="2:29">
      <c r="C1" s="241" t="s">
        <v>0</v>
      </c>
      <c r="D1" s="241"/>
      <c r="E1" s="241"/>
      <c r="F1" s="241"/>
      <c r="G1" s="241"/>
      <c r="H1" s="241"/>
      <c r="I1" s="241"/>
      <c r="J1" s="241"/>
      <c r="K1" s="241"/>
      <c r="L1" s="241"/>
      <c r="M1" s="241"/>
      <c r="S1" s="241" t="s">
        <v>0</v>
      </c>
      <c r="T1" s="241"/>
      <c r="U1" s="241"/>
      <c r="V1" s="241"/>
      <c r="W1" s="241"/>
      <c r="X1" s="241"/>
      <c r="Y1" s="241"/>
      <c r="Z1" s="241"/>
      <c r="AA1" s="241"/>
      <c r="AB1" s="241"/>
      <c r="AC1" s="241"/>
    </row>
    <row r="2" spans="2:29">
      <c r="C2" s="241" t="s">
        <v>1</v>
      </c>
      <c r="D2" s="241"/>
      <c r="E2" s="241"/>
      <c r="F2" s="241"/>
      <c r="G2" s="241"/>
      <c r="H2" s="241"/>
      <c r="I2" s="241"/>
      <c r="J2" s="241"/>
      <c r="K2" s="241"/>
      <c r="L2" s="241"/>
      <c r="M2" s="241"/>
      <c r="S2" s="241" t="s">
        <v>1</v>
      </c>
      <c r="T2" s="241"/>
      <c r="U2" s="241"/>
      <c r="V2" s="241"/>
      <c r="W2" s="241"/>
      <c r="X2" s="241"/>
      <c r="Y2" s="241"/>
      <c r="Z2" s="241"/>
      <c r="AA2" s="241"/>
      <c r="AB2" s="241"/>
      <c r="AC2" s="241"/>
    </row>
    <row r="3" spans="2:29">
      <c r="C3" s="241" t="s">
        <v>207</v>
      </c>
      <c r="D3" s="241"/>
      <c r="E3" s="241"/>
      <c r="F3" s="241"/>
      <c r="G3" s="241"/>
      <c r="H3" s="241"/>
      <c r="I3" s="241"/>
      <c r="J3" s="241"/>
      <c r="K3" s="241"/>
      <c r="L3" s="241"/>
      <c r="M3" s="241"/>
      <c r="S3" s="241" t="s">
        <v>207</v>
      </c>
      <c r="T3" s="241"/>
      <c r="U3" s="241"/>
      <c r="V3" s="241"/>
      <c r="W3" s="241"/>
      <c r="X3" s="241"/>
      <c r="Y3" s="241"/>
      <c r="Z3" s="241"/>
      <c r="AA3" s="241"/>
      <c r="AB3" s="241"/>
      <c r="AC3" s="241"/>
    </row>
    <row r="4" spans="2:29" ht="6.75" customHeight="1"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</row>
    <row r="5" spans="2:29">
      <c r="C5" s="1"/>
      <c r="F5" s="243" t="s">
        <v>2</v>
      </c>
      <c r="G5" s="243"/>
      <c r="H5" s="243"/>
      <c r="I5" s="243"/>
      <c r="J5" s="243"/>
      <c r="K5" s="243"/>
      <c r="L5" s="243"/>
      <c r="M5" s="243"/>
      <c r="S5" s="1"/>
      <c r="V5" s="243" t="s">
        <v>2</v>
      </c>
      <c r="W5" s="243"/>
      <c r="X5" s="243"/>
      <c r="Y5" s="243"/>
      <c r="Z5" s="243"/>
      <c r="AA5" s="243"/>
      <c r="AB5" s="243"/>
      <c r="AC5" s="243"/>
    </row>
    <row r="6" spans="2:29">
      <c r="C6" s="1"/>
      <c r="F6" s="243" t="s">
        <v>3</v>
      </c>
      <c r="G6" s="243"/>
      <c r="H6" s="243"/>
      <c r="I6" s="244"/>
      <c r="K6" s="245" t="s">
        <v>4</v>
      </c>
      <c r="L6" s="245"/>
      <c r="M6" s="245"/>
      <c r="S6" s="1"/>
      <c r="V6" s="243" t="s">
        <v>3</v>
      </c>
      <c r="W6" s="243"/>
      <c r="X6" s="243"/>
      <c r="Y6" s="244"/>
      <c r="AA6" s="245" t="s">
        <v>4</v>
      </c>
      <c r="AB6" s="245"/>
      <c r="AC6" s="245"/>
    </row>
    <row r="7" spans="2:29">
      <c r="D7" s="5" t="s">
        <v>5</v>
      </c>
      <c r="E7" s="3"/>
      <c r="F7" s="122" t="s">
        <v>208</v>
      </c>
      <c r="G7" s="3"/>
      <c r="H7" s="122" t="s">
        <v>182</v>
      </c>
      <c r="I7" s="3"/>
      <c r="J7" s="3"/>
      <c r="K7" s="122" t="s">
        <v>208</v>
      </c>
      <c r="L7" s="3"/>
      <c r="M7" s="123" t="s">
        <v>182</v>
      </c>
      <c r="T7" s="5" t="s">
        <v>5</v>
      </c>
      <c r="U7" s="3"/>
      <c r="V7" s="122" t="s">
        <v>208</v>
      </c>
      <c r="W7" s="3"/>
      <c r="X7" s="122" t="s">
        <v>182</v>
      </c>
      <c r="Y7" s="3"/>
      <c r="Z7" s="3"/>
      <c r="AA7" s="122" t="s">
        <v>208</v>
      </c>
      <c r="AB7" s="3"/>
      <c r="AC7" s="123" t="s">
        <v>182</v>
      </c>
    </row>
    <row r="8" spans="2:29">
      <c r="D8" s="3"/>
      <c r="E8" s="3"/>
      <c r="F8" s="115" t="s">
        <v>338</v>
      </c>
      <c r="G8" s="124"/>
      <c r="H8" s="115" t="s">
        <v>195</v>
      </c>
      <c r="I8" s="125"/>
      <c r="J8" s="125"/>
      <c r="K8" s="115" t="s">
        <v>338</v>
      </c>
      <c r="L8" s="115"/>
      <c r="M8" s="115" t="s">
        <v>195</v>
      </c>
      <c r="T8" s="3"/>
      <c r="U8" s="3"/>
      <c r="V8" s="115" t="s">
        <v>347</v>
      </c>
      <c r="W8" s="124"/>
      <c r="X8" s="115" t="s">
        <v>195</v>
      </c>
      <c r="Y8" s="125"/>
      <c r="Z8" s="125"/>
      <c r="AA8" s="115" t="s">
        <v>347</v>
      </c>
      <c r="AB8" s="115"/>
      <c r="AC8" s="115" t="s">
        <v>195</v>
      </c>
    </row>
    <row r="9" spans="2:29">
      <c r="D9" s="3"/>
      <c r="E9" s="3"/>
      <c r="F9" s="115" t="s">
        <v>196</v>
      </c>
      <c r="G9" s="124"/>
      <c r="H9" s="124"/>
      <c r="I9" s="3"/>
      <c r="J9" s="3"/>
      <c r="K9" s="115" t="s">
        <v>196</v>
      </c>
      <c r="L9" s="124"/>
      <c r="M9" s="124"/>
      <c r="T9" s="3"/>
      <c r="U9" s="3"/>
      <c r="V9" s="115" t="s">
        <v>196</v>
      </c>
      <c r="W9" s="124"/>
      <c r="X9" s="124"/>
      <c r="Y9" s="3"/>
      <c r="Z9" s="3"/>
      <c r="AA9" s="115" t="s">
        <v>196</v>
      </c>
      <c r="AB9" s="124"/>
      <c r="AC9" s="124"/>
    </row>
    <row r="10" spans="2:29">
      <c r="B10" s="246" t="s">
        <v>6</v>
      </c>
      <c r="C10" s="246"/>
      <c r="E10" s="3"/>
      <c r="F10" s="3"/>
      <c r="G10" s="3"/>
      <c r="H10" s="3"/>
      <c r="I10" s="3"/>
      <c r="J10" s="3"/>
      <c r="K10" s="126"/>
      <c r="L10" s="3"/>
      <c r="M10" s="126"/>
      <c r="R10" s="246" t="s">
        <v>6</v>
      </c>
      <c r="S10" s="246"/>
      <c r="U10" s="3"/>
      <c r="V10" s="3"/>
      <c r="W10" s="3"/>
      <c r="X10" s="3"/>
      <c r="Y10" s="3"/>
      <c r="Z10" s="3"/>
      <c r="AA10" s="126"/>
      <c r="AB10" s="3"/>
      <c r="AC10" s="126"/>
    </row>
    <row r="11" spans="2:29">
      <c r="B11" s="7" t="s">
        <v>7</v>
      </c>
      <c r="D11" s="8"/>
      <c r="E11" s="8"/>
      <c r="F11" s="127"/>
      <c r="G11" s="8"/>
      <c r="H11" s="127"/>
      <c r="I11" s="8"/>
      <c r="J11" s="8"/>
      <c r="K11" s="128"/>
      <c r="L11" s="127"/>
      <c r="M11" s="128"/>
      <c r="R11" s="7" t="s">
        <v>7</v>
      </c>
      <c r="T11" s="8"/>
      <c r="U11" s="8"/>
      <c r="V11" s="127"/>
      <c r="W11" s="8"/>
      <c r="X11" s="127"/>
      <c r="Y11" s="8"/>
      <c r="Z11" s="8"/>
      <c r="AA11" s="128"/>
      <c r="AB11" s="127"/>
      <c r="AC11" s="128"/>
    </row>
    <row r="12" spans="2:29">
      <c r="C12" s="4" t="s">
        <v>8</v>
      </c>
      <c r="D12" s="8">
        <v>5</v>
      </c>
      <c r="E12" s="8"/>
      <c r="F12" s="129">
        <v>634477</v>
      </c>
      <c r="G12" s="8"/>
      <c r="H12" s="129">
        <v>6541</v>
      </c>
      <c r="I12" s="8"/>
      <c r="J12" s="8"/>
      <c r="K12" s="129">
        <v>623476</v>
      </c>
      <c r="L12" s="10"/>
      <c r="M12" s="129">
        <v>2155</v>
      </c>
      <c r="N12" s="143"/>
      <c r="O12" s="143"/>
      <c r="S12" s="4" t="s">
        <v>8</v>
      </c>
      <c r="T12" s="8">
        <v>5</v>
      </c>
      <c r="U12" s="8"/>
      <c r="V12" s="129">
        <v>634477</v>
      </c>
      <c r="W12" s="8"/>
      <c r="X12" s="129">
        <v>6541</v>
      </c>
      <c r="Y12" s="8"/>
      <c r="Z12" s="8"/>
      <c r="AA12" s="129">
        <v>623476</v>
      </c>
      <c r="AB12" s="10"/>
      <c r="AC12" s="129">
        <v>2155</v>
      </c>
    </row>
    <row r="13" spans="2:29">
      <c r="C13" s="4" t="s">
        <v>9</v>
      </c>
      <c r="D13" s="8"/>
      <c r="E13" s="8"/>
      <c r="F13" s="129"/>
      <c r="G13" s="8"/>
      <c r="H13" s="129"/>
      <c r="I13" s="8"/>
      <c r="J13" s="8"/>
      <c r="K13" s="130"/>
      <c r="L13" s="10"/>
      <c r="M13" s="130"/>
      <c r="N13" s="143"/>
      <c r="O13" s="143"/>
      <c r="S13" s="4" t="s">
        <v>9</v>
      </c>
      <c r="T13" s="8"/>
      <c r="U13" s="8"/>
      <c r="V13" s="129"/>
      <c r="W13" s="8"/>
      <c r="X13" s="129"/>
      <c r="Y13" s="8"/>
      <c r="Z13" s="8"/>
      <c r="AA13" s="130"/>
      <c r="AB13" s="10"/>
      <c r="AC13" s="130"/>
    </row>
    <row r="14" spans="2:29">
      <c r="C14" s="4" t="s">
        <v>10</v>
      </c>
      <c r="D14" s="8">
        <v>4.4000000000000004</v>
      </c>
      <c r="E14" s="8"/>
      <c r="F14" s="129">
        <v>22732</v>
      </c>
      <c r="G14" s="8"/>
      <c r="H14" s="129">
        <v>11962</v>
      </c>
      <c r="I14" s="8"/>
      <c r="J14" s="8"/>
      <c r="K14" s="129">
        <v>11691</v>
      </c>
      <c r="L14" s="10"/>
      <c r="M14" s="129">
        <v>9695</v>
      </c>
      <c r="N14" s="143"/>
      <c r="O14" s="143"/>
      <c r="S14" s="4" t="s">
        <v>10</v>
      </c>
      <c r="T14" s="8">
        <v>4.4000000000000004</v>
      </c>
      <c r="U14" s="8"/>
      <c r="V14" s="129">
        <v>22732</v>
      </c>
      <c r="W14" s="8"/>
      <c r="X14" s="129">
        <v>11962</v>
      </c>
      <c r="Y14" s="8"/>
      <c r="Z14" s="8"/>
      <c r="AA14" s="129">
        <v>11691</v>
      </c>
      <c r="AB14" s="10"/>
      <c r="AC14" s="129">
        <v>9695</v>
      </c>
    </row>
    <row r="15" spans="2:29">
      <c r="C15" s="4" t="s">
        <v>11</v>
      </c>
      <c r="D15" s="8">
        <v>6</v>
      </c>
      <c r="E15" s="8"/>
      <c r="F15" s="129">
        <v>422238</v>
      </c>
      <c r="G15" s="8"/>
      <c r="H15" s="129">
        <v>181902</v>
      </c>
      <c r="I15" s="8"/>
      <c r="J15" s="8"/>
      <c r="K15" s="129">
        <v>325465</v>
      </c>
      <c r="L15" s="10"/>
      <c r="M15" s="129">
        <v>89550</v>
      </c>
      <c r="N15" s="143"/>
      <c r="O15" s="143"/>
      <c r="S15" s="4" t="s">
        <v>11</v>
      </c>
      <c r="T15" s="8">
        <v>6</v>
      </c>
      <c r="U15" s="8"/>
      <c r="V15" s="129">
        <v>422238</v>
      </c>
      <c r="W15" s="8"/>
      <c r="X15" s="129">
        <v>181902</v>
      </c>
      <c r="Y15" s="8"/>
      <c r="Z15" s="8"/>
      <c r="AA15" s="129">
        <v>325465</v>
      </c>
      <c r="AB15" s="10"/>
      <c r="AC15" s="129">
        <v>89550</v>
      </c>
    </row>
    <row r="16" spans="2:29">
      <c r="C16" s="4" t="s">
        <v>209</v>
      </c>
      <c r="D16" s="8">
        <v>7</v>
      </c>
      <c r="E16" s="8"/>
      <c r="F16" s="129">
        <v>253709</v>
      </c>
      <c r="G16" s="8"/>
      <c r="H16" s="129">
        <v>0</v>
      </c>
      <c r="I16" s="8"/>
      <c r="J16" s="8"/>
      <c r="K16" s="129">
        <v>253709</v>
      </c>
      <c r="L16" s="10"/>
      <c r="M16" s="129">
        <v>0</v>
      </c>
      <c r="N16" s="143"/>
      <c r="O16" s="143"/>
      <c r="S16" s="4" t="s">
        <v>209</v>
      </c>
      <c r="T16" s="8">
        <v>7</v>
      </c>
      <c r="U16" s="8"/>
      <c r="V16" s="129">
        <v>253709</v>
      </c>
      <c r="W16" s="8"/>
      <c r="X16" s="129">
        <v>0</v>
      </c>
      <c r="Y16" s="8"/>
      <c r="Z16" s="8"/>
      <c r="AA16" s="129">
        <v>253709</v>
      </c>
      <c r="AB16" s="10"/>
      <c r="AC16" s="129">
        <v>0</v>
      </c>
    </row>
    <row r="17" spans="2:29">
      <c r="C17" s="4" t="s">
        <v>199</v>
      </c>
      <c r="D17" s="8">
        <v>8</v>
      </c>
      <c r="E17" s="8"/>
      <c r="F17" s="129">
        <v>0</v>
      </c>
      <c r="G17" s="8"/>
      <c r="H17" s="129">
        <v>1999</v>
      </c>
      <c r="I17" s="8"/>
      <c r="J17" s="8"/>
      <c r="K17" s="129">
        <v>0</v>
      </c>
      <c r="L17" s="10"/>
      <c r="M17" s="129">
        <v>0</v>
      </c>
      <c r="N17" s="143"/>
      <c r="O17" s="143"/>
      <c r="S17" s="4" t="s">
        <v>199</v>
      </c>
      <c r="T17" s="8">
        <v>8</v>
      </c>
      <c r="U17" s="8"/>
      <c r="V17" s="129">
        <v>0</v>
      </c>
      <c r="W17" s="8"/>
      <c r="X17" s="129">
        <v>1999</v>
      </c>
      <c r="Y17" s="8"/>
      <c r="Z17" s="8"/>
      <c r="AA17" s="129">
        <v>0</v>
      </c>
      <c r="AB17" s="10"/>
      <c r="AC17" s="129">
        <v>0</v>
      </c>
    </row>
    <row r="18" spans="2:29">
      <c r="C18" s="4" t="s">
        <v>200</v>
      </c>
      <c r="D18" s="8"/>
      <c r="E18" s="8"/>
      <c r="F18" s="129">
        <v>0</v>
      </c>
      <c r="G18" s="8"/>
      <c r="H18" s="129">
        <v>24999</v>
      </c>
      <c r="I18" s="8"/>
      <c r="J18" s="8"/>
      <c r="K18" s="129">
        <v>0</v>
      </c>
      <c r="L18" s="10"/>
      <c r="M18" s="129">
        <v>0</v>
      </c>
      <c r="N18" s="143"/>
      <c r="O18" s="143"/>
      <c r="S18" s="4" t="s">
        <v>200</v>
      </c>
      <c r="T18" s="8"/>
      <c r="U18" s="8"/>
      <c r="V18" s="129">
        <v>0</v>
      </c>
      <c r="W18" s="8"/>
      <c r="X18" s="129">
        <v>24999</v>
      </c>
      <c r="Y18" s="8"/>
      <c r="Z18" s="8"/>
      <c r="AA18" s="129">
        <v>0</v>
      </c>
      <c r="AB18" s="10"/>
      <c r="AC18" s="129">
        <v>0</v>
      </c>
    </row>
    <row r="19" spans="2:29">
      <c r="C19" s="4" t="s">
        <v>210</v>
      </c>
      <c r="D19" s="8"/>
      <c r="E19" s="8"/>
      <c r="F19" s="129">
        <v>36581</v>
      </c>
      <c r="G19" s="8"/>
      <c r="H19" s="129">
        <v>0</v>
      </c>
      <c r="I19" s="8"/>
      <c r="J19" s="8"/>
      <c r="K19" s="129">
        <v>0</v>
      </c>
      <c r="L19" s="10"/>
      <c r="M19" s="129">
        <v>0</v>
      </c>
      <c r="N19" s="143"/>
      <c r="O19" s="143"/>
      <c r="S19" s="4" t="s">
        <v>210</v>
      </c>
      <c r="T19" s="8"/>
      <c r="U19" s="8"/>
      <c r="V19" s="129">
        <v>36581</v>
      </c>
      <c r="W19" s="8"/>
      <c r="X19" s="129">
        <v>0</v>
      </c>
      <c r="Y19" s="8"/>
      <c r="Z19" s="8"/>
      <c r="AA19" s="129">
        <v>0</v>
      </c>
      <c r="AB19" s="10"/>
      <c r="AC19" s="129">
        <v>0</v>
      </c>
    </row>
    <row r="20" spans="2:29">
      <c r="C20" s="4" t="s">
        <v>211</v>
      </c>
      <c r="D20" s="8"/>
      <c r="E20" s="8"/>
      <c r="F20" s="129">
        <v>6124</v>
      </c>
      <c r="G20" s="8"/>
      <c r="H20" s="129">
        <v>0</v>
      </c>
      <c r="I20" s="8"/>
      <c r="J20" s="8"/>
      <c r="K20" s="129">
        <v>0</v>
      </c>
      <c r="L20" s="10"/>
      <c r="M20" s="129">
        <v>0</v>
      </c>
      <c r="N20" s="143"/>
      <c r="O20" s="143"/>
      <c r="S20" s="4" t="s">
        <v>211</v>
      </c>
      <c r="T20" s="8"/>
      <c r="U20" s="8"/>
      <c r="V20" s="129">
        <v>6124</v>
      </c>
      <c r="W20" s="8"/>
      <c r="X20" s="129">
        <v>0</v>
      </c>
      <c r="Y20" s="8"/>
      <c r="Z20" s="8"/>
      <c r="AA20" s="129">
        <v>0</v>
      </c>
      <c r="AB20" s="10"/>
      <c r="AC20" s="129">
        <v>0</v>
      </c>
    </row>
    <row r="21" spans="2:29">
      <c r="C21" s="4" t="s">
        <v>212</v>
      </c>
      <c r="D21" s="8"/>
      <c r="E21" s="8"/>
      <c r="F21" s="129">
        <v>52637</v>
      </c>
      <c r="G21" s="8"/>
      <c r="H21" s="129">
        <v>0</v>
      </c>
      <c r="I21" s="8"/>
      <c r="J21" s="8"/>
      <c r="K21" s="129">
        <v>0</v>
      </c>
      <c r="L21" s="10"/>
      <c r="M21" s="129">
        <v>0</v>
      </c>
      <c r="N21" s="143"/>
      <c r="O21" s="143"/>
      <c r="S21" s="4" t="s">
        <v>212</v>
      </c>
      <c r="T21" s="8"/>
      <c r="U21" s="8"/>
      <c r="V21" s="129">
        <v>52637</v>
      </c>
      <c r="W21" s="8"/>
      <c r="X21" s="129">
        <v>0</v>
      </c>
      <c r="Y21" s="8"/>
      <c r="Z21" s="8"/>
      <c r="AA21" s="129">
        <v>0</v>
      </c>
      <c r="AB21" s="10"/>
      <c r="AC21" s="129">
        <v>0</v>
      </c>
    </row>
    <row r="22" spans="2:29">
      <c r="C22" s="4" t="s">
        <v>12</v>
      </c>
      <c r="D22" s="8">
        <v>4.5</v>
      </c>
      <c r="E22" s="8"/>
      <c r="F22" s="129">
        <v>0</v>
      </c>
      <c r="G22" s="8"/>
      <c r="H22" s="129">
        <v>0</v>
      </c>
      <c r="I22" s="8"/>
      <c r="J22" s="8"/>
      <c r="K22" s="129">
        <v>50362</v>
      </c>
      <c r="L22" s="10"/>
      <c r="M22" s="129">
        <v>116385</v>
      </c>
      <c r="N22" s="143"/>
      <c r="O22" s="143"/>
      <c r="S22" s="4" t="s">
        <v>12</v>
      </c>
      <c r="T22" s="8">
        <v>4.5</v>
      </c>
      <c r="U22" s="8"/>
      <c r="V22" s="129">
        <v>0</v>
      </c>
      <c r="W22" s="8"/>
      <c r="X22" s="129">
        <v>0</v>
      </c>
      <c r="Y22" s="8"/>
      <c r="Z22" s="8"/>
      <c r="AA22" s="129">
        <v>50362</v>
      </c>
      <c r="AB22" s="10"/>
      <c r="AC22" s="129">
        <v>116385</v>
      </c>
    </row>
    <row r="23" spans="2:29" hidden="1">
      <c r="C23" s="4" t="s">
        <v>13</v>
      </c>
      <c r="D23" s="8">
        <v>4.5999999999999996</v>
      </c>
      <c r="E23" s="8"/>
      <c r="F23" s="129"/>
      <c r="G23" s="8"/>
      <c r="H23" s="129"/>
      <c r="I23" s="8"/>
      <c r="J23" s="8"/>
      <c r="K23" s="129"/>
      <c r="L23" s="10"/>
      <c r="M23" s="129"/>
      <c r="N23" s="143"/>
      <c r="O23" s="143"/>
      <c r="S23" s="4" t="s">
        <v>13</v>
      </c>
      <c r="T23" s="8">
        <v>4.5999999999999996</v>
      </c>
      <c r="U23" s="8"/>
      <c r="V23" s="129"/>
      <c r="W23" s="8"/>
      <c r="X23" s="129"/>
      <c r="Y23" s="8"/>
      <c r="Z23" s="8"/>
      <c r="AA23" s="129"/>
      <c r="AB23" s="10"/>
      <c r="AC23" s="129"/>
    </row>
    <row r="24" spans="2:29">
      <c r="C24" s="4" t="s">
        <v>166</v>
      </c>
      <c r="D24" s="8">
        <v>4.7</v>
      </c>
      <c r="E24" s="8"/>
      <c r="F24" s="10">
        <v>5000</v>
      </c>
      <c r="G24" s="8"/>
      <c r="H24" s="10">
        <v>6109</v>
      </c>
      <c r="I24" s="8"/>
      <c r="J24" s="10"/>
      <c r="K24" s="10">
        <v>0</v>
      </c>
      <c r="L24" s="10"/>
      <c r="M24" s="10">
        <v>0</v>
      </c>
      <c r="N24" s="143"/>
      <c r="O24" s="143"/>
      <c r="S24" s="4" t="s">
        <v>166</v>
      </c>
      <c r="T24" s="8">
        <v>4.7</v>
      </c>
      <c r="U24" s="8"/>
      <c r="V24" s="10">
        <v>5000</v>
      </c>
      <c r="W24" s="8"/>
      <c r="X24" s="10">
        <v>6109</v>
      </c>
      <c r="Y24" s="8"/>
      <c r="Z24" s="10"/>
      <c r="AA24" s="10">
        <v>0</v>
      </c>
      <c r="AB24" s="10"/>
      <c r="AC24" s="10">
        <v>0</v>
      </c>
    </row>
    <row r="25" spans="2:29">
      <c r="C25" s="4" t="s">
        <v>213</v>
      </c>
      <c r="D25" s="8"/>
      <c r="E25" s="8"/>
      <c r="F25" s="10">
        <v>806475</v>
      </c>
      <c r="G25" s="8"/>
      <c r="H25" s="10">
        <v>0</v>
      </c>
      <c r="I25" s="8"/>
      <c r="J25" s="10"/>
      <c r="K25" s="10">
        <v>384028</v>
      </c>
      <c r="L25" s="10"/>
      <c r="M25" s="10">
        <v>0</v>
      </c>
      <c r="N25" s="143"/>
      <c r="O25" s="143"/>
      <c r="S25" s="4" t="s">
        <v>213</v>
      </c>
      <c r="T25" s="8"/>
      <c r="U25" s="8"/>
      <c r="V25" s="10">
        <v>806475</v>
      </c>
      <c r="W25" s="8"/>
      <c r="X25" s="10">
        <v>0</v>
      </c>
      <c r="Y25" s="8"/>
      <c r="Z25" s="10"/>
      <c r="AA25" s="10">
        <v>384028</v>
      </c>
      <c r="AB25" s="10"/>
      <c r="AC25" s="10">
        <v>0</v>
      </c>
    </row>
    <row r="26" spans="2:29" hidden="1">
      <c r="C26" s="4" t="s">
        <v>14</v>
      </c>
      <c r="D26" s="8"/>
      <c r="E26" s="8"/>
      <c r="F26" s="116">
        <v>0</v>
      </c>
      <c r="G26" s="8"/>
      <c r="H26" s="118">
        <v>0</v>
      </c>
      <c r="I26" s="8"/>
      <c r="J26" s="8"/>
      <c r="K26" s="116">
        <v>0</v>
      </c>
      <c r="L26" s="10"/>
      <c r="M26" s="116">
        <v>0</v>
      </c>
      <c r="N26" s="143"/>
      <c r="O26" s="143"/>
      <c r="S26" s="4" t="s">
        <v>14</v>
      </c>
      <c r="T26" s="8"/>
      <c r="U26" s="8"/>
      <c r="V26" s="116">
        <v>0</v>
      </c>
      <c r="W26" s="8"/>
      <c r="X26" s="118">
        <v>0</v>
      </c>
      <c r="Y26" s="8"/>
      <c r="Z26" s="8"/>
      <c r="AA26" s="116">
        <v>0</v>
      </c>
      <c r="AB26" s="10"/>
      <c r="AC26" s="116">
        <v>0</v>
      </c>
    </row>
    <row r="27" spans="2:29" hidden="1">
      <c r="C27" s="4" t="s">
        <v>15</v>
      </c>
      <c r="D27" s="8"/>
      <c r="E27" s="8"/>
      <c r="F27" s="129">
        <v>0</v>
      </c>
      <c r="G27" s="8"/>
      <c r="H27" s="129">
        <v>0</v>
      </c>
      <c r="I27" s="8"/>
      <c r="J27" s="8"/>
      <c r="K27" s="129">
        <v>0</v>
      </c>
      <c r="L27" s="10"/>
      <c r="M27" s="129">
        <v>0</v>
      </c>
      <c r="N27" s="143"/>
      <c r="O27" s="143"/>
      <c r="S27" s="4" t="s">
        <v>15</v>
      </c>
      <c r="T27" s="8"/>
      <c r="U27" s="8"/>
      <c r="V27" s="129">
        <v>0</v>
      </c>
      <c r="W27" s="8"/>
      <c r="X27" s="129">
        <v>0</v>
      </c>
      <c r="Y27" s="8"/>
      <c r="Z27" s="8"/>
      <c r="AA27" s="129">
        <v>0</v>
      </c>
      <c r="AB27" s="10"/>
      <c r="AC27" s="129">
        <v>0</v>
      </c>
    </row>
    <row r="28" spans="2:29">
      <c r="C28" s="4" t="s">
        <v>16</v>
      </c>
      <c r="D28" s="8"/>
      <c r="E28" s="8"/>
      <c r="F28" s="116">
        <v>24784</v>
      </c>
      <c r="G28" s="8"/>
      <c r="H28" s="118">
        <v>6888</v>
      </c>
      <c r="I28" s="8"/>
      <c r="J28" s="8"/>
      <c r="K28" s="116">
        <v>3704</v>
      </c>
      <c r="L28" s="10"/>
      <c r="M28" s="116">
        <v>2198</v>
      </c>
      <c r="N28" s="143"/>
      <c r="O28" s="143"/>
      <c r="S28" s="4" t="s">
        <v>16</v>
      </c>
      <c r="T28" s="8"/>
      <c r="U28" s="8"/>
      <c r="V28" s="116">
        <v>24784</v>
      </c>
      <c r="W28" s="8"/>
      <c r="X28" s="118">
        <v>6888</v>
      </c>
      <c r="Y28" s="8"/>
      <c r="Z28" s="8"/>
      <c r="AA28" s="116">
        <v>3704</v>
      </c>
      <c r="AB28" s="10"/>
      <c r="AC28" s="116">
        <v>2198</v>
      </c>
    </row>
    <row r="29" spans="2:29">
      <c r="B29" s="7" t="s">
        <v>17</v>
      </c>
      <c r="D29" s="8"/>
      <c r="E29" s="8"/>
      <c r="F29" s="12">
        <f>SUM(F12:F28)</f>
        <v>2264757</v>
      </c>
      <c r="G29" s="13"/>
      <c r="H29" s="12">
        <f>SUM(H12:H28)</f>
        <v>240400</v>
      </c>
      <c r="I29" s="13"/>
      <c r="J29" s="13"/>
      <c r="K29" s="12">
        <f>SUM(K12:K28)</f>
        <v>1652435</v>
      </c>
      <c r="L29" s="10"/>
      <c r="M29" s="12">
        <f>SUM(M12:M28)</f>
        <v>219983</v>
      </c>
      <c r="N29" s="143"/>
      <c r="O29" s="143"/>
      <c r="R29" s="7" t="s">
        <v>17</v>
      </c>
      <c r="T29" s="8"/>
      <c r="U29" s="8"/>
      <c r="V29" s="12">
        <f>SUM(V12:V28)</f>
        <v>2264757</v>
      </c>
      <c r="W29" s="13"/>
      <c r="X29" s="12">
        <f>SUM(X12:X28)</f>
        <v>240400</v>
      </c>
      <c r="Y29" s="13"/>
      <c r="Z29" s="13"/>
      <c r="AA29" s="12">
        <f>SUM(AA12:AA28)</f>
        <v>1652435</v>
      </c>
      <c r="AB29" s="10"/>
      <c r="AC29" s="12">
        <f>SUM(AC12:AC28)</f>
        <v>219983</v>
      </c>
    </row>
    <row r="30" spans="2:29" ht="8.25" customHeight="1">
      <c r="C30" s="7"/>
      <c r="D30" s="8"/>
      <c r="E30" s="8"/>
      <c r="F30" s="9"/>
      <c r="G30" s="8"/>
      <c r="H30" s="9"/>
      <c r="I30" s="8"/>
      <c r="J30" s="8"/>
      <c r="K30" s="129"/>
      <c r="L30" s="10"/>
      <c r="M30" s="129"/>
      <c r="N30" s="143">
        <v>0</v>
      </c>
      <c r="O30" s="143">
        <v>0</v>
      </c>
      <c r="S30" s="7"/>
      <c r="T30" s="8"/>
      <c r="U30" s="8"/>
      <c r="V30" s="9"/>
      <c r="W30" s="8"/>
      <c r="X30" s="9"/>
      <c r="Y30" s="8"/>
      <c r="Z30" s="8"/>
      <c r="AA30" s="129"/>
      <c r="AB30" s="10"/>
      <c r="AC30" s="129"/>
    </row>
    <row r="31" spans="2:29">
      <c r="B31" s="7" t="s">
        <v>18</v>
      </c>
      <c r="D31" s="8"/>
      <c r="E31" s="8"/>
      <c r="F31" s="9"/>
      <c r="G31" s="8"/>
      <c r="H31" s="9"/>
      <c r="I31" s="8"/>
      <c r="J31" s="8"/>
      <c r="K31" s="129"/>
      <c r="L31" s="10"/>
      <c r="M31" s="129"/>
      <c r="R31" s="7" t="s">
        <v>18</v>
      </c>
      <c r="T31" s="8"/>
      <c r="U31" s="8"/>
      <c r="V31" s="9"/>
      <c r="W31" s="8"/>
      <c r="X31" s="9"/>
      <c r="Y31" s="8"/>
      <c r="Z31" s="8"/>
      <c r="AA31" s="129"/>
      <c r="AB31" s="10"/>
      <c r="AC31" s="129"/>
    </row>
    <row r="32" spans="2:29">
      <c r="C32" s="4" t="s">
        <v>19</v>
      </c>
      <c r="D32" s="8">
        <v>9</v>
      </c>
      <c r="E32" s="8"/>
      <c r="F32" s="129">
        <v>50000</v>
      </c>
      <c r="G32" s="8"/>
      <c r="H32" s="129">
        <v>50000</v>
      </c>
      <c r="I32" s="8"/>
      <c r="J32" s="8"/>
      <c r="K32" s="129">
        <v>50000</v>
      </c>
      <c r="L32" s="10"/>
      <c r="M32" s="129">
        <v>50000</v>
      </c>
      <c r="N32" s="143"/>
      <c r="O32" s="144"/>
      <c r="S32" s="4" t="s">
        <v>19</v>
      </c>
      <c r="T32" s="8">
        <v>9</v>
      </c>
      <c r="U32" s="8"/>
      <c r="V32" s="129">
        <v>50000</v>
      </c>
      <c r="W32" s="8"/>
      <c r="X32" s="129">
        <v>50000</v>
      </c>
      <c r="Y32" s="8"/>
      <c r="Z32" s="8"/>
      <c r="AA32" s="129">
        <v>50000</v>
      </c>
      <c r="AB32" s="10"/>
      <c r="AC32" s="129">
        <v>50000</v>
      </c>
    </row>
    <row r="33" spans="3:29">
      <c r="C33" s="4" t="s">
        <v>20</v>
      </c>
      <c r="D33" s="8">
        <v>10</v>
      </c>
      <c r="E33" s="8"/>
      <c r="F33" s="129">
        <v>1623</v>
      </c>
      <c r="G33" s="8"/>
      <c r="H33" s="129">
        <v>1623</v>
      </c>
      <c r="I33" s="8"/>
      <c r="J33" s="8"/>
      <c r="K33" s="129">
        <v>450</v>
      </c>
      <c r="L33" s="10"/>
      <c r="M33" s="129">
        <v>450</v>
      </c>
      <c r="N33" s="143"/>
      <c r="O33" s="144"/>
      <c r="S33" s="4" t="s">
        <v>20</v>
      </c>
      <c r="T33" s="8">
        <v>10</v>
      </c>
      <c r="U33" s="8"/>
      <c r="V33" s="129">
        <v>1623</v>
      </c>
      <c r="W33" s="8"/>
      <c r="X33" s="129">
        <v>1623</v>
      </c>
      <c r="Y33" s="8"/>
      <c r="Z33" s="8"/>
      <c r="AA33" s="129">
        <v>450</v>
      </c>
      <c r="AB33" s="10"/>
      <c r="AC33" s="129">
        <v>450</v>
      </c>
    </row>
    <row r="34" spans="3:29">
      <c r="C34" s="4" t="s">
        <v>21</v>
      </c>
      <c r="D34" s="8">
        <v>11</v>
      </c>
      <c r="E34" s="8"/>
      <c r="F34" s="129">
        <v>0</v>
      </c>
      <c r="G34" s="8"/>
      <c r="H34" s="129">
        <v>0</v>
      </c>
      <c r="I34" s="8"/>
      <c r="J34" s="8"/>
      <c r="K34" s="129">
        <v>1796250</v>
      </c>
      <c r="L34" s="10"/>
      <c r="M34" s="129">
        <v>258700</v>
      </c>
      <c r="N34" s="143"/>
      <c r="O34" s="144"/>
      <c r="S34" s="4" t="s">
        <v>21</v>
      </c>
      <c r="T34" s="8">
        <v>11</v>
      </c>
      <c r="U34" s="8"/>
      <c r="V34" s="129">
        <v>0</v>
      </c>
      <c r="W34" s="8"/>
      <c r="X34" s="129">
        <v>0</v>
      </c>
      <c r="Y34" s="8"/>
      <c r="Z34" s="8"/>
      <c r="AA34" s="129">
        <v>1796250</v>
      </c>
      <c r="AB34" s="10"/>
      <c r="AC34" s="129">
        <v>258700</v>
      </c>
    </row>
    <row r="35" spans="3:29">
      <c r="C35" s="4" t="s">
        <v>22</v>
      </c>
      <c r="D35" s="8">
        <v>13.1</v>
      </c>
      <c r="E35" s="8"/>
      <c r="F35" s="129">
        <v>26601</v>
      </c>
      <c r="G35" s="8"/>
      <c r="H35" s="129">
        <v>1263776</v>
      </c>
      <c r="I35" s="8"/>
      <c r="J35" s="8"/>
      <c r="K35" s="129">
        <v>4680</v>
      </c>
      <c r="L35" s="10"/>
      <c r="M35" s="129">
        <v>1154680</v>
      </c>
      <c r="N35" s="143"/>
      <c r="O35" s="144"/>
      <c r="S35" s="4" t="s">
        <v>22</v>
      </c>
      <c r="T35" s="8">
        <v>13.1</v>
      </c>
      <c r="U35" s="8"/>
      <c r="V35" s="129">
        <v>26601</v>
      </c>
      <c r="W35" s="8"/>
      <c r="X35" s="129">
        <v>1263776</v>
      </c>
      <c r="Y35" s="8"/>
      <c r="Z35" s="8"/>
      <c r="AA35" s="129">
        <v>4680</v>
      </c>
      <c r="AB35" s="10"/>
      <c r="AC35" s="129">
        <v>1154680</v>
      </c>
    </row>
    <row r="36" spans="3:29" hidden="1">
      <c r="C36" s="4" t="s">
        <v>23</v>
      </c>
      <c r="D36" s="93"/>
      <c r="E36" s="8"/>
      <c r="F36" s="129"/>
      <c r="G36" s="8"/>
      <c r="H36" s="129">
        <v>0</v>
      </c>
      <c r="I36" s="8"/>
      <c r="J36" s="8"/>
      <c r="K36" s="129"/>
      <c r="L36" s="10"/>
      <c r="M36" s="129">
        <v>0</v>
      </c>
      <c r="N36" s="143"/>
      <c r="O36" s="144"/>
      <c r="S36" s="4" t="s">
        <v>23</v>
      </c>
      <c r="T36" s="93"/>
      <c r="U36" s="8"/>
      <c r="V36" s="129"/>
      <c r="W36" s="8"/>
      <c r="X36" s="129">
        <v>0</v>
      </c>
      <c r="Y36" s="8"/>
      <c r="Z36" s="8"/>
      <c r="AA36" s="129"/>
      <c r="AB36" s="10"/>
      <c r="AC36" s="129">
        <v>0</v>
      </c>
    </row>
    <row r="37" spans="3:29">
      <c r="C37" s="4" t="s">
        <v>214</v>
      </c>
      <c r="D37" s="93"/>
      <c r="E37" s="8"/>
      <c r="F37" s="129">
        <v>623578</v>
      </c>
      <c r="G37" s="8"/>
      <c r="H37" s="129">
        <v>0</v>
      </c>
      <c r="I37" s="8"/>
      <c r="J37" s="8"/>
      <c r="K37" s="129">
        <v>0</v>
      </c>
      <c r="L37" s="10"/>
      <c r="M37" s="129">
        <v>0</v>
      </c>
      <c r="N37" s="143"/>
      <c r="O37" s="144"/>
      <c r="S37" s="4" t="s">
        <v>214</v>
      </c>
      <c r="T37" s="93"/>
      <c r="U37" s="8"/>
      <c r="V37" s="129">
        <v>623578</v>
      </c>
      <c r="W37" s="8"/>
      <c r="X37" s="129">
        <v>0</v>
      </c>
      <c r="Y37" s="8"/>
      <c r="Z37" s="8"/>
      <c r="AA37" s="129">
        <v>0</v>
      </c>
      <c r="AB37" s="10"/>
      <c r="AC37" s="129">
        <v>0</v>
      </c>
    </row>
    <row r="38" spans="3:29">
      <c r="C38" s="4" t="s">
        <v>183</v>
      </c>
      <c r="D38" s="8">
        <v>4.5999999999999996</v>
      </c>
      <c r="E38" s="8"/>
      <c r="F38" s="129">
        <v>0</v>
      </c>
      <c r="G38" s="8"/>
      <c r="H38" s="129">
        <v>0</v>
      </c>
      <c r="I38" s="8"/>
      <c r="J38" s="8"/>
      <c r="K38" s="129">
        <v>0</v>
      </c>
      <c r="L38" s="10"/>
      <c r="M38" s="129">
        <v>30000</v>
      </c>
      <c r="N38" s="143"/>
      <c r="O38" s="144"/>
      <c r="S38" s="4" t="s">
        <v>183</v>
      </c>
      <c r="T38" s="8">
        <v>4.5999999999999996</v>
      </c>
      <c r="U38" s="8"/>
      <c r="V38" s="129">
        <v>0</v>
      </c>
      <c r="W38" s="8"/>
      <c r="X38" s="129">
        <v>0</v>
      </c>
      <c r="Y38" s="8"/>
      <c r="Z38" s="8"/>
      <c r="AA38" s="129">
        <v>0</v>
      </c>
      <c r="AB38" s="10"/>
      <c r="AC38" s="129">
        <v>30000</v>
      </c>
    </row>
    <row r="39" spans="3:29">
      <c r="C39" s="4" t="s">
        <v>176</v>
      </c>
      <c r="D39" s="8">
        <v>12</v>
      </c>
      <c r="E39" s="8"/>
      <c r="F39" s="129">
        <v>212685</v>
      </c>
      <c r="G39" s="8"/>
      <c r="H39" s="129">
        <v>141040</v>
      </c>
      <c r="I39" s="8"/>
      <c r="J39" s="8"/>
      <c r="K39" s="129">
        <v>212685</v>
      </c>
      <c r="L39" s="10"/>
      <c r="M39" s="129">
        <v>141040</v>
      </c>
      <c r="N39" s="143"/>
      <c r="O39" s="144"/>
      <c r="S39" s="4" t="s">
        <v>176</v>
      </c>
      <c r="T39" s="8">
        <v>12</v>
      </c>
      <c r="U39" s="8"/>
      <c r="V39" s="129">
        <v>212685</v>
      </c>
      <c r="W39" s="8"/>
      <c r="X39" s="129">
        <v>141040</v>
      </c>
      <c r="Y39" s="8"/>
      <c r="Z39" s="8"/>
      <c r="AA39" s="129">
        <v>212685</v>
      </c>
      <c r="AB39" s="10"/>
      <c r="AC39" s="129">
        <v>141040</v>
      </c>
    </row>
    <row r="40" spans="3:29">
      <c r="C40" s="4" t="s">
        <v>215</v>
      </c>
      <c r="D40" s="8"/>
      <c r="E40" s="8"/>
      <c r="F40" s="129">
        <v>15249</v>
      </c>
      <c r="G40" s="8"/>
      <c r="H40" s="129">
        <v>0</v>
      </c>
      <c r="I40" s="8"/>
      <c r="J40" s="8"/>
      <c r="K40" s="129">
        <v>0</v>
      </c>
      <c r="L40" s="10"/>
      <c r="M40" s="129">
        <v>0</v>
      </c>
      <c r="N40" s="143"/>
      <c r="O40" s="144"/>
      <c r="S40" s="4" t="s">
        <v>215</v>
      </c>
      <c r="T40" s="8"/>
      <c r="U40" s="8"/>
      <c r="V40" s="129">
        <v>15249</v>
      </c>
      <c r="W40" s="8"/>
      <c r="X40" s="129">
        <v>0</v>
      </c>
      <c r="Y40" s="8"/>
      <c r="Z40" s="8"/>
      <c r="AA40" s="129">
        <v>0</v>
      </c>
      <c r="AB40" s="10"/>
      <c r="AC40" s="129">
        <v>0</v>
      </c>
    </row>
    <row r="41" spans="3:29">
      <c r="C41" s="4" t="s">
        <v>184</v>
      </c>
      <c r="D41" s="8">
        <v>8</v>
      </c>
      <c r="E41" s="8"/>
      <c r="F41" s="129">
        <v>0</v>
      </c>
      <c r="G41" s="8"/>
      <c r="H41" s="129">
        <v>8774</v>
      </c>
      <c r="I41" s="8"/>
      <c r="J41" s="8"/>
      <c r="K41" s="129">
        <v>0</v>
      </c>
      <c r="L41" s="10"/>
      <c r="M41" s="129">
        <v>0</v>
      </c>
      <c r="N41" s="143"/>
      <c r="O41" s="144"/>
      <c r="S41" s="4" t="s">
        <v>184</v>
      </c>
      <c r="T41" s="8">
        <v>8</v>
      </c>
      <c r="U41" s="8"/>
      <c r="V41" s="129">
        <v>0</v>
      </c>
      <c r="W41" s="8"/>
      <c r="X41" s="129">
        <v>8774</v>
      </c>
      <c r="Y41" s="8"/>
      <c r="Z41" s="8"/>
      <c r="AA41" s="129">
        <v>0</v>
      </c>
      <c r="AB41" s="10"/>
      <c r="AC41" s="129">
        <v>0</v>
      </c>
    </row>
    <row r="42" spans="3:29">
      <c r="C42" s="4" t="s">
        <v>216</v>
      </c>
      <c r="D42" s="8"/>
      <c r="E42" s="8"/>
      <c r="F42" s="129">
        <v>145873</v>
      </c>
      <c r="G42" s="8"/>
      <c r="H42" s="129">
        <v>0</v>
      </c>
      <c r="I42" s="8"/>
      <c r="J42" s="8"/>
      <c r="K42" s="129">
        <v>0</v>
      </c>
      <c r="L42" s="10"/>
      <c r="M42" s="129">
        <v>0</v>
      </c>
      <c r="N42" s="143"/>
      <c r="O42" s="144"/>
      <c r="S42" s="4" t="s">
        <v>216</v>
      </c>
      <c r="T42" s="8"/>
      <c r="U42" s="8"/>
      <c r="V42" s="129">
        <v>145873</v>
      </c>
      <c r="W42" s="8"/>
      <c r="X42" s="129">
        <v>0</v>
      </c>
      <c r="Y42" s="8"/>
      <c r="Z42" s="8"/>
      <c r="AA42" s="129">
        <v>0</v>
      </c>
      <c r="AB42" s="10"/>
      <c r="AC42" s="129">
        <v>0</v>
      </c>
    </row>
    <row r="43" spans="3:29">
      <c r="C43" s="4" t="s">
        <v>24</v>
      </c>
      <c r="D43" s="8">
        <v>14</v>
      </c>
      <c r="E43" s="8"/>
      <c r="F43" s="129">
        <v>58365</v>
      </c>
      <c r="G43" s="8"/>
      <c r="H43" s="129">
        <v>58365</v>
      </c>
      <c r="I43" s="8"/>
      <c r="J43" s="8"/>
      <c r="K43" s="129">
        <v>58365</v>
      </c>
      <c r="L43" s="10"/>
      <c r="M43" s="129">
        <v>58365</v>
      </c>
      <c r="N43" s="143"/>
      <c r="O43" s="144"/>
      <c r="S43" s="4" t="s">
        <v>24</v>
      </c>
      <c r="T43" s="8">
        <v>14</v>
      </c>
      <c r="U43" s="8"/>
      <c r="V43" s="129">
        <v>58365</v>
      </c>
      <c r="W43" s="8"/>
      <c r="X43" s="129">
        <v>58365</v>
      </c>
      <c r="Y43" s="8"/>
      <c r="Z43" s="8"/>
      <c r="AA43" s="129">
        <v>58365</v>
      </c>
      <c r="AB43" s="10"/>
      <c r="AC43" s="129">
        <v>58365</v>
      </c>
    </row>
    <row r="44" spans="3:29" hidden="1">
      <c r="C44" s="4" t="s">
        <v>169</v>
      </c>
      <c r="D44" s="8">
        <v>13</v>
      </c>
      <c r="E44" s="8"/>
      <c r="F44" s="129"/>
      <c r="G44" s="8"/>
      <c r="H44" s="129"/>
      <c r="I44" s="8"/>
      <c r="J44" s="8"/>
      <c r="K44" s="129"/>
      <c r="L44" s="10"/>
      <c r="M44" s="129"/>
      <c r="N44" s="143"/>
      <c r="O44" s="144"/>
      <c r="S44" s="4" t="s">
        <v>169</v>
      </c>
      <c r="T44" s="8">
        <v>13</v>
      </c>
      <c r="U44" s="8"/>
      <c r="V44" s="129"/>
      <c r="W44" s="8"/>
      <c r="X44" s="129"/>
      <c r="Y44" s="8"/>
      <c r="Z44" s="8"/>
      <c r="AA44" s="129"/>
      <c r="AB44" s="10"/>
      <c r="AC44" s="129"/>
    </row>
    <row r="45" spans="3:29">
      <c r="C45" s="4" t="s">
        <v>25</v>
      </c>
      <c r="D45" s="8">
        <v>15</v>
      </c>
      <c r="E45" s="8"/>
      <c r="F45" s="129">
        <v>2141137</v>
      </c>
      <c r="G45" s="8"/>
      <c r="H45" s="129">
        <v>280182</v>
      </c>
      <c r="I45" s="8"/>
      <c r="J45" s="8"/>
      <c r="K45" s="129">
        <v>103615</v>
      </c>
      <c r="L45" s="10"/>
      <c r="M45" s="129">
        <v>107288</v>
      </c>
      <c r="N45" s="143"/>
      <c r="O45" s="144"/>
      <c r="S45" s="4" t="s">
        <v>25</v>
      </c>
      <c r="T45" s="8">
        <v>15</v>
      </c>
      <c r="U45" s="8"/>
      <c r="V45" s="129">
        <v>2141137</v>
      </c>
      <c r="W45" s="8"/>
      <c r="X45" s="129">
        <v>280182</v>
      </c>
      <c r="Y45" s="8"/>
      <c r="Z45" s="8"/>
      <c r="AA45" s="129">
        <v>103615</v>
      </c>
      <c r="AB45" s="10"/>
      <c r="AC45" s="129">
        <v>107288</v>
      </c>
    </row>
    <row r="46" spans="3:29">
      <c r="C46" s="4" t="s">
        <v>26</v>
      </c>
      <c r="D46" s="8">
        <v>16</v>
      </c>
      <c r="E46" s="8"/>
      <c r="F46" s="129">
        <v>94095</v>
      </c>
      <c r="G46" s="8"/>
      <c r="H46" s="129">
        <v>189502</v>
      </c>
      <c r="I46" s="8"/>
      <c r="J46" s="8"/>
      <c r="K46" s="129">
        <v>90213</v>
      </c>
      <c r="L46" s="10"/>
      <c r="M46" s="129">
        <v>96738</v>
      </c>
      <c r="N46" s="143"/>
      <c r="O46" s="144"/>
      <c r="S46" s="4" t="s">
        <v>26</v>
      </c>
      <c r="T46" s="8">
        <v>16</v>
      </c>
      <c r="U46" s="8"/>
      <c r="V46" s="129">
        <v>94095</v>
      </c>
      <c r="W46" s="8"/>
      <c r="X46" s="129">
        <v>189502</v>
      </c>
      <c r="Y46" s="8"/>
      <c r="Z46" s="8"/>
      <c r="AA46" s="129">
        <v>90213</v>
      </c>
      <c r="AB46" s="10"/>
      <c r="AC46" s="129">
        <v>96738</v>
      </c>
    </row>
    <row r="47" spans="3:29">
      <c r="C47" s="4" t="s">
        <v>27</v>
      </c>
      <c r="D47" s="8">
        <v>17</v>
      </c>
      <c r="E47" s="8"/>
      <c r="F47" s="129">
        <v>349513</v>
      </c>
      <c r="G47" s="8"/>
      <c r="H47" s="129">
        <v>99463</v>
      </c>
      <c r="I47" s="8"/>
      <c r="J47" s="8"/>
      <c r="K47" s="129">
        <v>13</v>
      </c>
      <c r="L47" s="10"/>
      <c r="M47" s="129">
        <v>25</v>
      </c>
      <c r="N47" s="143"/>
      <c r="O47" s="144"/>
      <c r="S47" s="4" t="s">
        <v>27</v>
      </c>
      <c r="T47" s="8">
        <v>17</v>
      </c>
      <c r="U47" s="8"/>
      <c r="V47" s="129">
        <v>349513</v>
      </c>
      <c r="W47" s="8"/>
      <c r="X47" s="129">
        <v>99463</v>
      </c>
      <c r="Y47" s="8"/>
      <c r="Z47" s="8"/>
      <c r="AA47" s="129">
        <v>13</v>
      </c>
      <c r="AB47" s="10"/>
      <c r="AC47" s="129">
        <v>25</v>
      </c>
    </row>
    <row r="48" spans="3:29">
      <c r="C48" s="4" t="s">
        <v>28</v>
      </c>
      <c r="D48" s="8">
        <v>3.1</v>
      </c>
      <c r="E48" s="8"/>
      <c r="F48" s="129">
        <v>1543469</v>
      </c>
      <c r="G48" s="8"/>
      <c r="H48" s="129">
        <v>54991</v>
      </c>
      <c r="I48" s="8"/>
      <c r="J48" s="8"/>
      <c r="K48" s="129">
        <v>0</v>
      </c>
      <c r="L48" s="10"/>
      <c r="M48" s="129">
        <v>0</v>
      </c>
      <c r="N48" s="143"/>
      <c r="O48" s="144"/>
      <c r="S48" s="4" t="s">
        <v>28</v>
      </c>
      <c r="T48" s="8">
        <v>3.1</v>
      </c>
      <c r="U48" s="8"/>
      <c r="V48" s="129">
        <v>1543469</v>
      </c>
      <c r="W48" s="8"/>
      <c r="X48" s="129">
        <v>54991</v>
      </c>
      <c r="Y48" s="8"/>
      <c r="Z48" s="8"/>
      <c r="AA48" s="129">
        <v>0</v>
      </c>
      <c r="AB48" s="10"/>
      <c r="AC48" s="129">
        <v>0</v>
      </c>
    </row>
    <row r="49" spans="2:29">
      <c r="C49" s="4" t="s">
        <v>29</v>
      </c>
      <c r="D49" s="8">
        <v>18</v>
      </c>
      <c r="E49" s="8"/>
      <c r="F49" s="129">
        <v>9084</v>
      </c>
      <c r="G49" s="8"/>
      <c r="H49" s="129">
        <v>23660</v>
      </c>
      <c r="I49" s="8"/>
      <c r="J49" s="8"/>
      <c r="K49" s="129">
        <v>6063</v>
      </c>
      <c r="L49" s="10"/>
      <c r="M49" s="129">
        <v>23308</v>
      </c>
      <c r="O49" s="144"/>
      <c r="S49" s="4" t="s">
        <v>29</v>
      </c>
      <c r="T49" s="8">
        <v>18</v>
      </c>
      <c r="U49" s="8"/>
      <c r="V49" s="129">
        <v>9084</v>
      </c>
      <c r="W49" s="8"/>
      <c r="X49" s="129">
        <v>23660</v>
      </c>
      <c r="Y49" s="8"/>
      <c r="Z49" s="8"/>
      <c r="AA49" s="129">
        <v>6063</v>
      </c>
      <c r="AB49" s="10"/>
      <c r="AC49" s="129">
        <v>23308</v>
      </c>
    </row>
    <row r="50" spans="2:29">
      <c r="C50" s="4" t="s">
        <v>30</v>
      </c>
      <c r="D50" s="8"/>
      <c r="E50" s="8"/>
      <c r="F50" s="129">
        <v>739</v>
      </c>
      <c r="G50" s="8"/>
      <c r="H50" s="129">
        <v>1726</v>
      </c>
      <c r="I50" s="8"/>
      <c r="J50" s="8"/>
      <c r="K50" s="129">
        <v>0</v>
      </c>
      <c r="L50" s="10"/>
      <c r="M50" s="129">
        <v>0</v>
      </c>
      <c r="O50" s="144"/>
      <c r="S50" s="4" t="s">
        <v>30</v>
      </c>
      <c r="T50" s="208">
        <v>25.3</v>
      </c>
      <c r="U50" s="8"/>
      <c r="V50" s="129">
        <v>739</v>
      </c>
      <c r="W50" s="8"/>
      <c r="X50" s="129">
        <v>1726</v>
      </c>
      <c r="Y50" s="8"/>
      <c r="Z50" s="8"/>
      <c r="AA50" s="129">
        <v>0</v>
      </c>
      <c r="AB50" s="10"/>
      <c r="AC50" s="129">
        <v>0</v>
      </c>
    </row>
    <row r="51" spans="2:29">
      <c r="B51" s="7" t="s">
        <v>31</v>
      </c>
      <c r="D51" s="8"/>
      <c r="E51" s="8"/>
      <c r="F51" s="12">
        <f>SUM(F32:F50)</f>
        <v>5272011</v>
      </c>
      <c r="G51" s="13"/>
      <c r="H51" s="12">
        <f>SUM(H32:H50)</f>
        <v>2173102</v>
      </c>
      <c r="I51" s="13"/>
      <c r="J51" s="13"/>
      <c r="K51" s="12">
        <f>SUM(K32:K50)</f>
        <v>2322334</v>
      </c>
      <c r="L51" s="10"/>
      <c r="M51" s="12">
        <f>SUM(M32:M50)</f>
        <v>1920594</v>
      </c>
      <c r="O51" s="144"/>
      <c r="R51" s="7" t="s">
        <v>31</v>
      </c>
      <c r="T51" s="8"/>
      <c r="U51" s="8"/>
      <c r="V51" s="12">
        <f>SUM(V32:V50)</f>
        <v>5272011</v>
      </c>
      <c r="W51" s="13"/>
      <c r="X51" s="12">
        <f>SUM(X32:X50)</f>
        <v>2173102</v>
      </c>
      <c r="Y51" s="13"/>
      <c r="Z51" s="13"/>
      <c r="AA51" s="12">
        <f>SUM(AA32:AA50)</f>
        <v>2322334</v>
      </c>
      <c r="AB51" s="10"/>
      <c r="AC51" s="12">
        <f>SUM(AC32:AC50)</f>
        <v>1920594</v>
      </c>
    </row>
    <row r="52" spans="2:29" ht="20.45" customHeight="1" thickBot="1">
      <c r="B52" s="7" t="s">
        <v>32</v>
      </c>
      <c r="C52" s="7"/>
      <c r="D52" s="8"/>
      <c r="E52" s="8"/>
      <c r="F52" s="15">
        <f>F29+F51</f>
        <v>7536768</v>
      </c>
      <c r="G52" s="13"/>
      <c r="H52" s="15">
        <f>H29+H51</f>
        <v>2413502</v>
      </c>
      <c r="I52" s="13"/>
      <c r="J52" s="13"/>
      <c r="K52" s="15">
        <f>K29+K51</f>
        <v>3974769</v>
      </c>
      <c r="L52" s="10"/>
      <c r="M52" s="15">
        <f>M29+M51</f>
        <v>2140577</v>
      </c>
      <c r="O52" s="144"/>
      <c r="R52" s="7" t="s">
        <v>32</v>
      </c>
      <c r="S52" s="7"/>
      <c r="T52" s="8"/>
      <c r="U52" s="8"/>
      <c r="V52" s="15">
        <f>V29+V51</f>
        <v>7536768</v>
      </c>
      <c r="W52" s="13"/>
      <c r="X52" s="15">
        <f>X29+X51</f>
        <v>2413502</v>
      </c>
      <c r="Y52" s="13"/>
      <c r="Z52" s="13"/>
      <c r="AA52" s="15">
        <f>AA29+AA51</f>
        <v>3974769</v>
      </c>
      <c r="AB52" s="10"/>
      <c r="AC52" s="15">
        <f>AC29+AC51</f>
        <v>2140577</v>
      </c>
    </row>
    <row r="53" spans="2:29" ht="13.5" customHeight="1" thickTop="1">
      <c r="C53" s="7"/>
      <c r="D53" s="8"/>
      <c r="E53" s="8"/>
      <c r="F53" s="10"/>
      <c r="G53" s="13"/>
      <c r="H53" s="10"/>
      <c r="I53" s="13"/>
      <c r="J53" s="13"/>
      <c r="K53" s="10"/>
      <c r="L53" s="10"/>
      <c r="M53" s="10"/>
      <c r="O53" s="144"/>
      <c r="S53" s="7"/>
      <c r="T53" s="8"/>
      <c r="U53" s="8"/>
      <c r="V53" s="10"/>
      <c r="W53" s="13"/>
      <c r="X53" s="10"/>
      <c r="Y53" s="13"/>
      <c r="Z53" s="13"/>
      <c r="AA53" s="10"/>
      <c r="AB53" s="10"/>
      <c r="AC53" s="10"/>
    </row>
    <row r="54" spans="2:29">
      <c r="C54" s="17" t="s">
        <v>194</v>
      </c>
      <c r="D54" s="8"/>
      <c r="E54" s="8"/>
      <c r="F54" s="131"/>
      <c r="G54" s="8"/>
      <c r="H54" s="8"/>
      <c r="I54" s="8"/>
      <c r="J54" s="8"/>
      <c r="K54" s="132"/>
      <c r="L54" s="131"/>
      <c r="M54" s="131"/>
      <c r="S54" s="17" t="s">
        <v>194</v>
      </c>
      <c r="T54" s="8"/>
      <c r="U54" s="8"/>
      <c r="V54" s="131"/>
      <c r="W54" s="8"/>
      <c r="X54" s="8"/>
      <c r="Y54" s="8"/>
      <c r="Z54" s="8"/>
      <c r="AA54" s="132"/>
      <c r="AB54" s="131"/>
      <c r="AC54" s="131"/>
    </row>
    <row r="55" spans="2:29" hidden="1">
      <c r="C55" s="17"/>
      <c r="D55" s="8"/>
      <c r="E55" s="8"/>
      <c r="F55" s="131"/>
      <c r="G55" s="8"/>
      <c r="H55" s="8"/>
      <c r="I55" s="8"/>
      <c r="J55" s="8"/>
      <c r="K55" s="132"/>
      <c r="L55" s="131"/>
      <c r="M55" s="131"/>
      <c r="S55" s="17"/>
      <c r="T55" s="8"/>
      <c r="U55" s="8"/>
      <c r="V55" s="131"/>
      <c r="W55" s="8"/>
      <c r="X55" s="8"/>
      <c r="Y55" s="8"/>
      <c r="Z55" s="8"/>
      <c r="AA55" s="132"/>
      <c r="AB55" s="131"/>
      <c r="AC55" s="131"/>
    </row>
    <row r="56" spans="2:29" ht="20.100000000000001" customHeight="1">
      <c r="C56" s="17"/>
      <c r="D56" s="8"/>
      <c r="E56" s="8"/>
      <c r="F56" s="131"/>
      <c r="G56" s="8"/>
      <c r="H56" s="8"/>
      <c r="I56" s="8"/>
      <c r="J56" s="8"/>
      <c r="K56" s="132"/>
      <c r="L56" s="131"/>
      <c r="M56" s="131"/>
      <c r="S56" s="17"/>
      <c r="T56" s="8"/>
      <c r="U56" s="8"/>
      <c r="V56" s="131"/>
      <c r="W56" s="8"/>
      <c r="X56" s="8"/>
      <c r="Y56" s="8"/>
      <c r="Z56" s="8"/>
      <c r="AA56" s="132"/>
      <c r="AB56" s="131"/>
      <c r="AC56" s="131"/>
    </row>
    <row r="57" spans="2:29">
      <c r="C57" s="8" t="s">
        <v>160</v>
      </c>
      <c r="D57" s="8"/>
      <c r="E57" s="8"/>
      <c r="F57" s="239" t="s">
        <v>161</v>
      </c>
      <c r="G57" s="240"/>
      <c r="H57" s="240"/>
      <c r="I57" s="240"/>
      <c r="J57" s="240"/>
      <c r="K57" s="240"/>
      <c r="L57" s="240"/>
      <c r="M57" s="240"/>
      <c r="S57" s="8" t="s">
        <v>160</v>
      </c>
      <c r="T57" s="8"/>
      <c r="U57" s="8"/>
      <c r="V57" s="239" t="s">
        <v>161</v>
      </c>
      <c r="W57" s="240"/>
      <c r="X57" s="240"/>
      <c r="Y57" s="240"/>
      <c r="Z57" s="240"/>
      <c r="AA57" s="240"/>
      <c r="AB57" s="240"/>
      <c r="AC57" s="240"/>
    </row>
    <row r="58" spans="2:29">
      <c r="C58" s="8" t="s">
        <v>159</v>
      </c>
      <c r="D58" s="8"/>
      <c r="E58" s="8"/>
      <c r="F58" s="239" t="s">
        <v>162</v>
      </c>
      <c r="G58" s="240"/>
      <c r="H58" s="240"/>
      <c r="I58" s="240"/>
      <c r="J58" s="240"/>
      <c r="K58" s="240"/>
      <c r="L58" s="240"/>
      <c r="M58" s="240"/>
      <c r="S58" s="8" t="s">
        <v>159</v>
      </c>
      <c r="T58" s="8"/>
      <c r="U58" s="8"/>
      <c r="V58" s="239" t="s">
        <v>162</v>
      </c>
      <c r="W58" s="240"/>
      <c r="X58" s="240"/>
      <c r="Y58" s="240"/>
      <c r="Z58" s="240"/>
      <c r="AA58" s="240"/>
      <c r="AB58" s="240"/>
      <c r="AC58" s="240"/>
    </row>
    <row r="59" spans="2:29" ht="9.6" customHeight="1">
      <c r="C59" s="8"/>
      <c r="D59" s="8"/>
      <c r="E59" s="8"/>
      <c r="F59" s="133"/>
      <c r="G59" s="8"/>
      <c r="H59" s="8"/>
      <c r="I59" s="8"/>
      <c r="J59" s="8"/>
      <c r="K59" s="8"/>
      <c r="L59" s="8"/>
      <c r="M59" s="8"/>
      <c r="S59" s="8"/>
      <c r="T59" s="8"/>
      <c r="U59" s="8"/>
      <c r="V59" s="133"/>
      <c r="W59" s="8"/>
      <c r="X59" s="8"/>
      <c r="Y59" s="8"/>
      <c r="Z59" s="8"/>
      <c r="AA59" s="8"/>
      <c r="AB59" s="8"/>
      <c r="AC59" s="8"/>
    </row>
    <row r="60" spans="2:29">
      <c r="C60" s="239" t="s">
        <v>172</v>
      </c>
      <c r="D60" s="240"/>
      <c r="E60" s="240"/>
      <c r="F60" s="240"/>
      <c r="G60" s="240"/>
      <c r="H60" s="240"/>
      <c r="I60" s="240"/>
      <c r="J60" s="240"/>
      <c r="K60" s="240"/>
      <c r="L60" s="240"/>
      <c r="M60" s="240"/>
      <c r="S60" s="239" t="s">
        <v>172</v>
      </c>
      <c r="T60" s="240"/>
      <c r="U60" s="240"/>
      <c r="V60" s="240"/>
      <c r="W60" s="240"/>
      <c r="X60" s="240"/>
      <c r="Y60" s="240"/>
      <c r="Z60" s="240"/>
      <c r="AA60" s="240"/>
      <c r="AB60" s="240"/>
      <c r="AC60" s="240"/>
    </row>
    <row r="61" spans="2:29" ht="15" customHeight="1"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</row>
    <row r="62" spans="2:29" hidden="1"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</row>
    <row r="63" spans="2:29">
      <c r="C63" s="241" t="s">
        <v>0</v>
      </c>
      <c r="D63" s="241"/>
      <c r="E63" s="241"/>
      <c r="F63" s="241"/>
      <c r="G63" s="241"/>
      <c r="H63" s="241"/>
      <c r="I63" s="241"/>
      <c r="J63" s="241"/>
      <c r="K63" s="241"/>
      <c r="L63" s="241"/>
      <c r="M63" s="241"/>
      <c r="S63" s="241" t="s">
        <v>0</v>
      </c>
      <c r="T63" s="241"/>
      <c r="U63" s="241"/>
      <c r="V63" s="241"/>
      <c r="W63" s="241"/>
      <c r="X63" s="241"/>
      <c r="Y63" s="241"/>
      <c r="Z63" s="241"/>
      <c r="AA63" s="241"/>
      <c r="AB63" s="241"/>
      <c r="AC63" s="241"/>
    </row>
    <row r="64" spans="2:29">
      <c r="C64" s="241" t="s">
        <v>190</v>
      </c>
      <c r="D64" s="241"/>
      <c r="E64" s="241"/>
      <c r="F64" s="241"/>
      <c r="G64" s="241"/>
      <c r="H64" s="241"/>
      <c r="I64" s="241"/>
      <c r="J64" s="241"/>
      <c r="K64" s="241"/>
      <c r="L64" s="241"/>
      <c r="M64" s="241"/>
      <c r="S64" s="241" t="s">
        <v>190</v>
      </c>
      <c r="T64" s="241"/>
      <c r="U64" s="241"/>
      <c r="V64" s="241"/>
      <c r="W64" s="241"/>
      <c r="X64" s="241"/>
      <c r="Y64" s="241"/>
      <c r="Z64" s="241"/>
      <c r="AA64" s="241"/>
      <c r="AB64" s="241"/>
      <c r="AC64" s="241"/>
    </row>
    <row r="65" spans="2:29">
      <c r="C65" s="242" t="s">
        <v>207</v>
      </c>
      <c r="D65" s="242"/>
      <c r="E65" s="242"/>
      <c r="F65" s="242"/>
      <c r="G65" s="242"/>
      <c r="H65" s="242"/>
      <c r="I65" s="242"/>
      <c r="J65" s="242"/>
      <c r="K65" s="242"/>
      <c r="L65" s="242"/>
      <c r="M65" s="242"/>
      <c r="S65" s="242" t="s">
        <v>348</v>
      </c>
      <c r="T65" s="242"/>
      <c r="U65" s="242"/>
      <c r="V65" s="242"/>
      <c r="W65" s="242"/>
      <c r="X65" s="242"/>
      <c r="Y65" s="242"/>
      <c r="Z65" s="242"/>
      <c r="AA65" s="242"/>
      <c r="AB65" s="242"/>
      <c r="AC65" s="242"/>
    </row>
    <row r="66" spans="2:29" ht="8.25" customHeight="1"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120"/>
    </row>
    <row r="67" spans="2:29">
      <c r="C67" s="1"/>
      <c r="F67" s="243" t="s">
        <v>2</v>
      </c>
      <c r="G67" s="243"/>
      <c r="H67" s="243"/>
      <c r="I67" s="243"/>
      <c r="J67" s="243"/>
      <c r="K67" s="243"/>
      <c r="L67" s="243"/>
      <c r="M67" s="243"/>
      <c r="S67" s="1"/>
      <c r="V67" s="243" t="s">
        <v>2</v>
      </c>
      <c r="W67" s="243"/>
      <c r="X67" s="243"/>
      <c r="Y67" s="243"/>
      <c r="Z67" s="243"/>
      <c r="AA67" s="243"/>
      <c r="AB67" s="243"/>
      <c r="AC67" s="243"/>
    </row>
    <row r="68" spans="2:29">
      <c r="C68" s="1"/>
      <c r="F68" s="243" t="s">
        <v>3</v>
      </c>
      <c r="G68" s="243"/>
      <c r="H68" s="243"/>
      <c r="I68" s="244"/>
      <c r="K68" s="245" t="s">
        <v>4</v>
      </c>
      <c r="L68" s="245"/>
      <c r="M68" s="245"/>
      <c r="S68" s="1"/>
      <c r="V68" s="243" t="s">
        <v>3</v>
      </c>
      <c r="W68" s="243"/>
      <c r="X68" s="243"/>
      <c r="Y68" s="244"/>
      <c r="AA68" s="245" t="s">
        <v>4</v>
      </c>
      <c r="AB68" s="245"/>
      <c r="AC68" s="245"/>
    </row>
    <row r="69" spans="2:29">
      <c r="D69" s="5" t="s">
        <v>5</v>
      </c>
      <c r="E69" s="3"/>
      <c r="F69" s="122" t="s">
        <v>208</v>
      </c>
      <c r="G69" s="3"/>
      <c r="H69" s="122" t="s">
        <v>182</v>
      </c>
      <c r="I69" s="3"/>
      <c r="J69" s="3"/>
      <c r="K69" s="122" t="s">
        <v>208</v>
      </c>
      <c r="L69" s="3"/>
      <c r="M69" s="123" t="s">
        <v>182</v>
      </c>
      <c r="T69" s="5" t="s">
        <v>5</v>
      </c>
      <c r="U69" s="3"/>
      <c r="V69" s="122" t="s">
        <v>208</v>
      </c>
      <c r="W69" s="3"/>
      <c r="X69" s="122" t="s">
        <v>182</v>
      </c>
      <c r="Y69" s="3"/>
      <c r="Z69" s="3"/>
      <c r="AA69" s="122" t="s">
        <v>208</v>
      </c>
      <c r="AB69" s="3"/>
      <c r="AC69" s="123" t="s">
        <v>182</v>
      </c>
    </row>
    <row r="70" spans="2:29">
      <c r="D70" s="3"/>
      <c r="E70" s="3"/>
      <c r="F70" s="115" t="s">
        <v>338</v>
      </c>
      <c r="G70" s="124"/>
      <c r="H70" s="115" t="s">
        <v>195</v>
      </c>
      <c r="I70" s="125"/>
      <c r="J70" s="125"/>
      <c r="K70" s="115" t="s">
        <v>338</v>
      </c>
      <c r="L70" s="115"/>
      <c r="M70" s="115" t="s">
        <v>195</v>
      </c>
      <c r="T70" s="3"/>
      <c r="U70" s="3"/>
      <c r="V70" s="115" t="s">
        <v>347</v>
      </c>
      <c r="W70" s="124"/>
      <c r="X70" s="115" t="s">
        <v>195</v>
      </c>
      <c r="Y70" s="125"/>
      <c r="Z70" s="125"/>
      <c r="AA70" s="115" t="s">
        <v>347</v>
      </c>
      <c r="AB70" s="115"/>
      <c r="AC70" s="115" t="s">
        <v>195</v>
      </c>
    </row>
    <row r="71" spans="2:29">
      <c r="D71" s="3"/>
      <c r="E71" s="3"/>
      <c r="F71" s="115" t="s">
        <v>196</v>
      </c>
      <c r="G71" s="124"/>
      <c r="H71" s="124"/>
      <c r="I71" s="3"/>
      <c r="J71" s="3"/>
      <c r="K71" s="115" t="s">
        <v>196</v>
      </c>
      <c r="L71" s="124"/>
      <c r="M71" s="124"/>
      <c r="T71" s="3"/>
      <c r="U71" s="3"/>
      <c r="V71" s="115" t="s">
        <v>196</v>
      </c>
      <c r="W71" s="124"/>
      <c r="X71" s="124"/>
      <c r="Y71" s="3"/>
      <c r="Z71" s="3"/>
      <c r="AA71" s="115" t="s">
        <v>196</v>
      </c>
      <c r="AB71" s="124"/>
      <c r="AC71" s="124"/>
    </row>
    <row r="72" spans="2:29" ht="20.45" customHeight="1">
      <c r="B72" s="134"/>
      <c r="C72" s="135" t="s">
        <v>33</v>
      </c>
      <c r="E72" s="3"/>
      <c r="F72" s="3"/>
      <c r="G72" s="3"/>
      <c r="H72" s="3"/>
      <c r="I72" s="3"/>
      <c r="J72" s="3"/>
      <c r="K72" s="126"/>
      <c r="L72" s="3"/>
      <c r="M72" s="126"/>
      <c r="R72" s="134"/>
      <c r="S72" s="135" t="s">
        <v>33</v>
      </c>
      <c r="U72" s="3"/>
      <c r="V72" s="3"/>
      <c r="W72" s="3"/>
      <c r="X72" s="3"/>
      <c r="Y72" s="3"/>
      <c r="Z72" s="3"/>
      <c r="AA72" s="126"/>
      <c r="AB72" s="3"/>
      <c r="AC72" s="126"/>
    </row>
    <row r="73" spans="2:29">
      <c r="B73" s="7" t="s">
        <v>34</v>
      </c>
      <c r="D73" s="8"/>
      <c r="E73" s="8"/>
      <c r="F73" s="131"/>
      <c r="G73" s="8"/>
      <c r="H73" s="131"/>
      <c r="I73" s="8"/>
      <c r="J73" s="8"/>
      <c r="K73" s="132"/>
      <c r="L73" s="131"/>
      <c r="M73" s="132"/>
      <c r="R73" s="7" t="s">
        <v>34</v>
      </c>
      <c r="T73" s="8"/>
      <c r="U73" s="8"/>
      <c r="V73" s="131"/>
      <c r="W73" s="8"/>
      <c r="X73" s="131"/>
      <c r="Y73" s="8"/>
      <c r="Z73" s="8"/>
      <c r="AA73" s="132"/>
      <c r="AB73" s="131"/>
      <c r="AC73" s="132"/>
    </row>
    <row r="74" spans="2:29">
      <c r="C74" s="4" t="s">
        <v>35</v>
      </c>
      <c r="D74" s="8"/>
      <c r="E74" s="8"/>
      <c r="F74" s="117"/>
      <c r="G74" s="8"/>
      <c r="H74" s="117"/>
      <c r="I74" s="8"/>
      <c r="J74" s="8"/>
      <c r="K74" s="117"/>
      <c r="L74" s="10"/>
      <c r="M74" s="117"/>
      <c r="S74" s="4" t="s">
        <v>35</v>
      </c>
      <c r="T74" s="8"/>
      <c r="U74" s="8"/>
      <c r="V74" s="117"/>
      <c r="W74" s="8"/>
      <c r="X74" s="117"/>
      <c r="Y74" s="8"/>
      <c r="Z74" s="8"/>
      <c r="AA74" s="117"/>
      <c r="AB74" s="10"/>
      <c r="AC74" s="117"/>
    </row>
    <row r="75" spans="2:29">
      <c r="C75" s="4" t="s">
        <v>10</v>
      </c>
      <c r="D75" s="8">
        <v>4.8</v>
      </c>
      <c r="E75" s="8"/>
      <c r="F75" s="117">
        <v>3305</v>
      </c>
      <c r="G75" s="8"/>
      <c r="H75" s="117">
        <v>73013</v>
      </c>
      <c r="I75" s="8"/>
      <c r="J75" s="8"/>
      <c r="K75" s="117">
        <v>218</v>
      </c>
      <c r="L75" s="10"/>
      <c r="M75" s="117">
        <v>69368</v>
      </c>
      <c r="S75" s="4" t="s">
        <v>10</v>
      </c>
      <c r="T75" s="8">
        <v>4.8</v>
      </c>
      <c r="U75" s="8"/>
      <c r="V75" s="117">
        <v>3305</v>
      </c>
      <c r="W75" s="8"/>
      <c r="X75" s="117">
        <v>73013</v>
      </c>
      <c r="Y75" s="8"/>
      <c r="Z75" s="8"/>
      <c r="AA75" s="117">
        <v>218</v>
      </c>
      <c r="AB75" s="10"/>
      <c r="AC75" s="117">
        <v>69368</v>
      </c>
    </row>
    <row r="76" spans="2:29">
      <c r="C76" s="4" t="s">
        <v>11</v>
      </c>
      <c r="D76" s="8"/>
      <c r="E76" s="8"/>
      <c r="F76" s="117">
        <v>210596</v>
      </c>
      <c r="G76" s="8"/>
      <c r="H76" s="117">
        <v>37411</v>
      </c>
      <c r="I76" s="8"/>
      <c r="J76" s="8"/>
      <c r="K76" s="117">
        <v>91174</v>
      </c>
      <c r="L76" s="10"/>
      <c r="M76" s="117">
        <v>26425</v>
      </c>
      <c r="S76" s="4" t="s">
        <v>11</v>
      </c>
      <c r="T76" s="8"/>
      <c r="U76" s="8"/>
      <c r="V76" s="117">
        <v>210596</v>
      </c>
      <c r="W76" s="8"/>
      <c r="X76" s="117">
        <v>37411</v>
      </c>
      <c r="Y76" s="8"/>
      <c r="Z76" s="8"/>
      <c r="AA76" s="117">
        <v>91174</v>
      </c>
      <c r="AB76" s="10"/>
      <c r="AC76" s="117">
        <v>26425</v>
      </c>
    </row>
    <row r="77" spans="2:29">
      <c r="C77" s="226" t="s">
        <v>339</v>
      </c>
      <c r="D77" s="8"/>
      <c r="E77" s="8"/>
      <c r="F77" s="117">
        <v>437920</v>
      </c>
      <c r="G77" s="8"/>
      <c r="H77" s="117">
        <v>0</v>
      </c>
      <c r="I77" s="8"/>
      <c r="J77" s="8"/>
      <c r="K77" s="117">
        <v>437920</v>
      </c>
      <c r="L77" s="10"/>
      <c r="M77" s="117">
        <v>0</v>
      </c>
      <c r="S77" s="4" t="s">
        <v>349</v>
      </c>
      <c r="T77" s="8"/>
      <c r="U77" s="8"/>
      <c r="V77" s="117">
        <v>437920</v>
      </c>
      <c r="W77" s="8"/>
      <c r="X77" s="117">
        <v>0</v>
      </c>
      <c r="Y77" s="8"/>
      <c r="Z77" s="8"/>
      <c r="AA77" s="117">
        <v>437920</v>
      </c>
      <c r="AB77" s="10"/>
      <c r="AC77" s="117">
        <v>0</v>
      </c>
    </row>
    <row r="78" spans="2:29">
      <c r="C78" s="4" t="s">
        <v>36</v>
      </c>
      <c r="D78" s="8">
        <v>19</v>
      </c>
      <c r="E78" s="8"/>
      <c r="F78" s="117">
        <v>18450</v>
      </c>
      <c r="G78" s="8"/>
      <c r="H78" s="117">
        <v>31902</v>
      </c>
      <c r="I78" s="8"/>
      <c r="J78" s="8"/>
      <c r="K78" s="117">
        <v>16625</v>
      </c>
      <c r="L78" s="10"/>
      <c r="M78" s="117">
        <v>16126</v>
      </c>
      <c r="S78" s="4" t="s">
        <v>36</v>
      </c>
      <c r="T78" s="8">
        <v>19</v>
      </c>
      <c r="U78" s="8"/>
      <c r="V78" s="117">
        <v>18450</v>
      </c>
      <c r="W78" s="8"/>
      <c r="X78" s="117">
        <v>31902</v>
      </c>
      <c r="Y78" s="8"/>
      <c r="Z78" s="8"/>
      <c r="AA78" s="117">
        <v>16625</v>
      </c>
      <c r="AB78" s="10"/>
      <c r="AC78" s="117">
        <v>16126</v>
      </c>
    </row>
    <row r="79" spans="2:29">
      <c r="C79" s="4" t="s">
        <v>217</v>
      </c>
      <c r="D79" s="8">
        <v>20</v>
      </c>
      <c r="E79" s="8"/>
      <c r="F79" s="117">
        <v>203509</v>
      </c>
      <c r="G79" s="8"/>
      <c r="H79" s="10">
        <v>0</v>
      </c>
      <c r="I79" s="8"/>
      <c r="J79" s="8"/>
      <c r="K79" s="10">
        <v>0</v>
      </c>
      <c r="L79" s="10"/>
      <c r="M79" s="10">
        <v>0</v>
      </c>
      <c r="S79" s="4" t="s">
        <v>217</v>
      </c>
      <c r="T79" s="8">
        <v>20</v>
      </c>
      <c r="U79" s="8"/>
      <c r="V79" s="117">
        <v>203509</v>
      </c>
      <c r="W79" s="8"/>
      <c r="X79" s="10">
        <v>0</v>
      </c>
      <c r="Y79" s="8"/>
      <c r="Z79" s="8"/>
      <c r="AA79" s="10">
        <v>0</v>
      </c>
      <c r="AB79" s="10"/>
      <c r="AC79" s="10">
        <v>0</v>
      </c>
    </row>
    <row r="80" spans="2:29">
      <c r="C80" s="4" t="s">
        <v>218</v>
      </c>
      <c r="D80" s="8">
        <v>22</v>
      </c>
      <c r="E80" s="8"/>
      <c r="F80" s="117">
        <v>49739</v>
      </c>
      <c r="G80" s="8"/>
      <c r="H80" s="10">
        <v>0</v>
      </c>
      <c r="I80" s="8"/>
      <c r="J80" s="8"/>
      <c r="K80" s="117">
        <v>49739</v>
      </c>
      <c r="L80" s="10"/>
      <c r="M80" s="10">
        <v>0</v>
      </c>
      <c r="S80" s="4" t="s">
        <v>218</v>
      </c>
      <c r="T80" s="8">
        <v>22</v>
      </c>
      <c r="U80" s="8"/>
      <c r="V80" s="117">
        <v>49739</v>
      </c>
      <c r="W80" s="8"/>
      <c r="X80" s="10">
        <v>0</v>
      </c>
      <c r="Y80" s="8"/>
      <c r="Z80" s="8"/>
      <c r="AA80" s="117">
        <v>49739</v>
      </c>
      <c r="AB80" s="10"/>
      <c r="AC80" s="10">
        <v>0</v>
      </c>
    </row>
    <row r="81" spans="2:29">
      <c r="C81" s="4" t="s">
        <v>219</v>
      </c>
      <c r="D81" s="8">
        <v>4.9000000000000004</v>
      </c>
      <c r="E81" s="8"/>
      <c r="F81" s="117">
        <v>232391</v>
      </c>
      <c r="G81" s="8"/>
      <c r="H81" s="10">
        <v>0</v>
      </c>
      <c r="I81" s="8"/>
      <c r="J81" s="8"/>
      <c r="K81" s="10">
        <v>0</v>
      </c>
      <c r="L81" s="10"/>
      <c r="M81" s="10">
        <v>0</v>
      </c>
      <c r="S81" s="4" t="s">
        <v>219</v>
      </c>
      <c r="T81" s="8">
        <v>4.9000000000000004</v>
      </c>
      <c r="U81" s="8"/>
      <c r="V81" s="117">
        <v>232391</v>
      </c>
      <c r="W81" s="8"/>
      <c r="X81" s="10">
        <v>0</v>
      </c>
      <c r="Y81" s="8"/>
      <c r="Z81" s="8"/>
      <c r="AA81" s="10">
        <v>0</v>
      </c>
      <c r="AB81" s="10"/>
      <c r="AC81" s="10">
        <v>0</v>
      </c>
    </row>
    <row r="82" spans="2:29">
      <c r="C82" s="4" t="s">
        <v>220</v>
      </c>
      <c r="D82" s="8"/>
      <c r="E82" s="8"/>
      <c r="F82" s="117">
        <v>127702</v>
      </c>
      <c r="G82" s="8"/>
      <c r="H82" s="10">
        <v>0</v>
      </c>
      <c r="I82" s="8"/>
      <c r="J82" s="8"/>
      <c r="K82" s="10">
        <v>0</v>
      </c>
      <c r="L82" s="10"/>
      <c r="M82" s="10">
        <v>0</v>
      </c>
      <c r="S82" s="4" t="s">
        <v>220</v>
      </c>
      <c r="T82" s="8"/>
      <c r="U82" s="8"/>
      <c r="V82" s="117">
        <v>127702</v>
      </c>
      <c r="W82" s="8"/>
      <c r="X82" s="10">
        <v>0</v>
      </c>
      <c r="Y82" s="8"/>
      <c r="Z82" s="8"/>
      <c r="AA82" s="10">
        <v>0</v>
      </c>
      <c r="AB82" s="10"/>
      <c r="AC82" s="10">
        <v>0</v>
      </c>
    </row>
    <row r="83" spans="2:29">
      <c r="C83" s="4" t="s">
        <v>221</v>
      </c>
      <c r="D83" s="8"/>
      <c r="E83" s="8"/>
      <c r="F83" s="117">
        <v>13070</v>
      </c>
      <c r="G83" s="8"/>
      <c r="H83" s="10">
        <v>0</v>
      </c>
      <c r="I83" s="8"/>
      <c r="J83" s="8"/>
      <c r="K83" s="10">
        <v>0</v>
      </c>
      <c r="L83" s="10"/>
      <c r="M83" s="10">
        <v>0</v>
      </c>
      <c r="S83" s="4" t="s">
        <v>221</v>
      </c>
      <c r="T83" s="8"/>
      <c r="U83" s="8"/>
      <c r="V83" s="117">
        <v>13070</v>
      </c>
      <c r="W83" s="8"/>
      <c r="X83" s="10">
        <v>0</v>
      </c>
      <c r="Y83" s="8"/>
      <c r="Z83" s="8"/>
      <c r="AA83" s="10">
        <v>0</v>
      </c>
      <c r="AB83" s="10"/>
      <c r="AC83" s="10">
        <v>0</v>
      </c>
    </row>
    <row r="84" spans="2:29">
      <c r="C84" s="4" t="s">
        <v>37</v>
      </c>
      <c r="D84" s="8"/>
      <c r="E84" s="8"/>
      <c r="F84" s="117">
        <v>51965</v>
      </c>
      <c r="G84" s="8"/>
      <c r="H84" s="117">
        <v>2646</v>
      </c>
      <c r="I84" s="8"/>
      <c r="J84" s="8"/>
      <c r="K84" s="117">
        <v>1931</v>
      </c>
      <c r="L84" s="10"/>
      <c r="M84" s="117">
        <v>1031</v>
      </c>
      <c r="S84" s="4" t="s">
        <v>37</v>
      </c>
      <c r="T84" s="8"/>
      <c r="U84" s="8"/>
      <c r="V84" s="117">
        <v>51965</v>
      </c>
      <c r="W84" s="8"/>
      <c r="X84" s="117">
        <v>2646</v>
      </c>
      <c r="Y84" s="8"/>
      <c r="Z84" s="8"/>
      <c r="AA84" s="117">
        <v>1931</v>
      </c>
      <c r="AB84" s="10"/>
      <c r="AC84" s="117">
        <v>1031</v>
      </c>
    </row>
    <row r="85" spans="2:29">
      <c r="B85" s="7" t="s">
        <v>38</v>
      </c>
      <c r="D85" s="8"/>
      <c r="E85" s="8"/>
      <c r="F85" s="12">
        <f>SUM(F75:F84)</f>
        <v>1348647</v>
      </c>
      <c r="G85" s="8"/>
      <c r="H85" s="12">
        <f>SUM(H75:H84)</f>
        <v>144972</v>
      </c>
      <c r="I85" s="8"/>
      <c r="J85" s="8"/>
      <c r="K85" s="12">
        <f>SUM(K75:K84)</f>
        <v>597607</v>
      </c>
      <c r="L85" s="10"/>
      <c r="M85" s="12">
        <f>SUM(M75:M84)</f>
        <v>112950</v>
      </c>
      <c r="R85" s="7" t="s">
        <v>38</v>
      </c>
      <c r="T85" s="8"/>
      <c r="U85" s="8"/>
      <c r="V85" s="12">
        <f>SUM(V75:V84)</f>
        <v>1348647</v>
      </c>
      <c r="W85" s="8"/>
      <c r="X85" s="12">
        <f>SUM(X75:X84)</f>
        <v>144972</v>
      </c>
      <c r="Y85" s="8"/>
      <c r="Z85" s="8"/>
      <c r="AA85" s="12">
        <f>SUM(AA75:AA84)</f>
        <v>597607</v>
      </c>
      <c r="AB85" s="10"/>
      <c r="AC85" s="12">
        <f>SUM(AC75:AC84)</f>
        <v>112950</v>
      </c>
    </row>
    <row r="86" spans="2:29" ht="8.25" customHeight="1">
      <c r="C86" s="7"/>
      <c r="D86" s="8"/>
      <c r="E86" s="8"/>
      <c r="F86" s="9"/>
      <c r="G86" s="8"/>
      <c r="H86" s="9"/>
      <c r="I86" s="8"/>
      <c r="J86" s="8"/>
      <c r="K86" s="129"/>
      <c r="L86" s="10"/>
      <c r="M86" s="129"/>
      <c r="S86" s="7"/>
      <c r="T86" s="8"/>
      <c r="U86" s="8"/>
      <c r="V86" s="9"/>
      <c r="W86" s="8"/>
      <c r="X86" s="9"/>
      <c r="Y86" s="8"/>
      <c r="Z86" s="8"/>
      <c r="AA86" s="129"/>
      <c r="AB86" s="10"/>
      <c r="AC86" s="129"/>
    </row>
    <row r="87" spans="2:29">
      <c r="B87" s="7" t="s">
        <v>39</v>
      </c>
      <c r="D87" s="8"/>
      <c r="E87" s="8"/>
      <c r="F87" s="9"/>
      <c r="G87" s="8"/>
      <c r="H87" s="9"/>
      <c r="I87" s="8"/>
      <c r="J87" s="8"/>
      <c r="K87" s="129"/>
      <c r="L87" s="10"/>
      <c r="M87" s="129"/>
      <c r="R87" s="7" t="s">
        <v>39</v>
      </c>
      <c r="T87" s="8"/>
      <c r="U87" s="8"/>
      <c r="V87" s="9"/>
      <c r="W87" s="8"/>
      <c r="X87" s="9"/>
      <c r="Y87" s="8"/>
      <c r="Z87" s="8"/>
      <c r="AA87" s="129"/>
      <c r="AB87" s="10"/>
      <c r="AC87" s="129"/>
    </row>
    <row r="88" spans="2:29">
      <c r="C88" s="4" t="s">
        <v>40</v>
      </c>
      <c r="D88" s="8">
        <v>19</v>
      </c>
      <c r="E88" s="8"/>
      <c r="F88" s="129">
        <v>31696</v>
      </c>
      <c r="G88" s="8"/>
      <c r="H88" s="129">
        <v>72059</v>
      </c>
      <c r="I88" s="8"/>
      <c r="J88" s="8"/>
      <c r="K88" s="129">
        <v>29485</v>
      </c>
      <c r="L88" s="10"/>
      <c r="M88" s="129">
        <v>36983</v>
      </c>
      <c r="S88" s="4" t="s">
        <v>40</v>
      </c>
      <c r="T88" s="8">
        <v>19</v>
      </c>
      <c r="U88" s="8"/>
      <c r="V88" s="129">
        <v>31696</v>
      </c>
      <c r="W88" s="8"/>
      <c r="X88" s="129">
        <v>72059</v>
      </c>
      <c r="Y88" s="8"/>
      <c r="Z88" s="8"/>
      <c r="AA88" s="129">
        <v>29485</v>
      </c>
      <c r="AB88" s="10"/>
      <c r="AC88" s="129">
        <v>36983</v>
      </c>
    </row>
    <row r="89" spans="2:29">
      <c r="C89" s="4" t="s">
        <v>222</v>
      </c>
      <c r="D89" s="8">
        <v>20</v>
      </c>
      <c r="E89" s="8"/>
      <c r="F89" s="129">
        <v>1561385</v>
      </c>
      <c r="G89" s="8"/>
      <c r="H89" s="129">
        <v>0</v>
      </c>
      <c r="I89" s="8"/>
      <c r="J89" s="8"/>
      <c r="K89" s="129">
        <v>0</v>
      </c>
      <c r="L89" s="10"/>
      <c r="M89" s="129">
        <v>0</v>
      </c>
      <c r="S89" s="4" t="s">
        <v>222</v>
      </c>
      <c r="T89" s="8">
        <v>20</v>
      </c>
      <c r="U89" s="8"/>
      <c r="V89" s="129">
        <v>1561385</v>
      </c>
      <c r="W89" s="8"/>
      <c r="X89" s="129">
        <v>0</v>
      </c>
      <c r="Y89" s="8"/>
      <c r="Z89" s="8"/>
      <c r="AA89" s="129">
        <v>0</v>
      </c>
      <c r="AB89" s="10"/>
      <c r="AC89" s="129">
        <v>0</v>
      </c>
    </row>
    <row r="90" spans="2:29">
      <c r="C90" s="4" t="s">
        <v>223</v>
      </c>
      <c r="D90" s="8">
        <v>21</v>
      </c>
      <c r="E90" s="8"/>
      <c r="F90" s="129">
        <v>78837</v>
      </c>
      <c r="G90" s="8"/>
      <c r="H90" s="129">
        <v>0</v>
      </c>
      <c r="I90" s="8"/>
      <c r="J90" s="8"/>
      <c r="K90" s="129">
        <v>0</v>
      </c>
      <c r="L90" s="10"/>
      <c r="M90" s="129">
        <v>0</v>
      </c>
      <c r="S90" s="4" t="s">
        <v>223</v>
      </c>
      <c r="T90" s="8">
        <v>21</v>
      </c>
      <c r="U90" s="8"/>
      <c r="V90" s="129">
        <v>78837</v>
      </c>
      <c r="W90" s="8"/>
      <c r="X90" s="129">
        <v>0</v>
      </c>
      <c r="Y90" s="8"/>
      <c r="Z90" s="8"/>
      <c r="AA90" s="129">
        <v>0</v>
      </c>
      <c r="AB90" s="10"/>
      <c r="AC90" s="129">
        <v>0</v>
      </c>
    </row>
    <row r="91" spans="2:29">
      <c r="C91" s="4" t="s">
        <v>224</v>
      </c>
      <c r="D91" s="8"/>
      <c r="E91" s="8"/>
      <c r="F91" s="129">
        <v>89229</v>
      </c>
      <c r="G91" s="8"/>
      <c r="H91" s="129">
        <v>0</v>
      </c>
      <c r="I91" s="8"/>
      <c r="J91" s="8"/>
      <c r="K91" s="129">
        <v>89229</v>
      </c>
      <c r="L91" s="10"/>
      <c r="M91" s="129">
        <v>0</v>
      </c>
      <c r="S91" s="4" t="s">
        <v>224</v>
      </c>
      <c r="T91" s="8"/>
      <c r="U91" s="8"/>
      <c r="V91" s="129">
        <v>89229</v>
      </c>
      <c r="W91" s="8"/>
      <c r="X91" s="129">
        <v>0</v>
      </c>
      <c r="Y91" s="8"/>
      <c r="Z91" s="8"/>
      <c r="AA91" s="129">
        <v>89229</v>
      </c>
      <c r="AB91" s="10"/>
      <c r="AC91" s="129">
        <v>0</v>
      </c>
    </row>
    <row r="92" spans="2:29">
      <c r="C92" s="4" t="s">
        <v>41</v>
      </c>
      <c r="D92" s="8">
        <v>23</v>
      </c>
      <c r="E92" s="8"/>
      <c r="F92" s="129">
        <v>2766</v>
      </c>
      <c r="G92" s="8"/>
      <c r="H92" s="129">
        <v>1938</v>
      </c>
      <c r="I92" s="8"/>
      <c r="J92" s="8"/>
      <c r="K92" s="129">
        <v>758</v>
      </c>
      <c r="L92" s="10"/>
      <c r="M92" s="129">
        <v>621</v>
      </c>
      <c r="S92" s="4" t="s">
        <v>41</v>
      </c>
      <c r="T92" s="8">
        <v>23</v>
      </c>
      <c r="U92" s="8"/>
      <c r="V92" s="129">
        <v>2766</v>
      </c>
      <c r="W92" s="8"/>
      <c r="X92" s="129">
        <v>1938</v>
      </c>
      <c r="Y92" s="8"/>
      <c r="Z92" s="8"/>
      <c r="AA92" s="129">
        <v>758</v>
      </c>
      <c r="AB92" s="10"/>
      <c r="AC92" s="129">
        <v>621</v>
      </c>
    </row>
    <row r="93" spans="2:29">
      <c r="C93" s="4" t="s">
        <v>43</v>
      </c>
      <c r="D93" s="8"/>
      <c r="E93" s="8"/>
      <c r="F93" s="117">
        <v>136296</v>
      </c>
      <c r="G93" s="8"/>
      <c r="H93" s="129">
        <v>23756</v>
      </c>
      <c r="I93" s="8"/>
      <c r="J93" s="8"/>
      <c r="K93" s="129">
        <v>0</v>
      </c>
      <c r="L93" s="129"/>
      <c r="M93" s="129">
        <v>0</v>
      </c>
      <c r="S93" s="4" t="s">
        <v>43</v>
      </c>
      <c r="T93" s="8"/>
      <c r="U93" s="8"/>
      <c r="V93" s="117">
        <v>136296</v>
      </c>
      <c r="W93" s="8"/>
      <c r="X93" s="129">
        <v>23756</v>
      </c>
      <c r="Y93" s="8"/>
      <c r="Z93" s="8"/>
      <c r="AA93" s="129">
        <v>0</v>
      </c>
      <c r="AB93" s="129"/>
      <c r="AC93" s="129">
        <v>0</v>
      </c>
    </row>
    <row r="94" spans="2:29">
      <c r="C94" s="4" t="s">
        <v>42</v>
      </c>
      <c r="D94" s="8"/>
      <c r="E94" s="8"/>
      <c r="F94" s="117">
        <f>4387-6</f>
        <v>4381</v>
      </c>
      <c r="G94" s="8"/>
      <c r="H94" s="117">
        <v>3221</v>
      </c>
      <c r="I94" s="8"/>
      <c r="J94" s="8"/>
      <c r="K94" s="117">
        <f>4387+1</f>
        <v>4388</v>
      </c>
      <c r="L94" s="10"/>
      <c r="M94" s="117">
        <v>522</v>
      </c>
      <c r="S94" s="4" t="s">
        <v>42</v>
      </c>
      <c r="T94" s="8"/>
      <c r="U94" s="8"/>
      <c r="V94" s="117">
        <f>4387-6</f>
        <v>4381</v>
      </c>
      <c r="W94" s="8"/>
      <c r="X94" s="117">
        <v>3221</v>
      </c>
      <c r="Y94" s="8"/>
      <c r="Z94" s="8"/>
      <c r="AA94" s="117">
        <v>4387</v>
      </c>
      <c r="AB94" s="10"/>
      <c r="AC94" s="117">
        <v>522</v>
      </c>
    </row>
    <row r="95" spans="2:29">
      <c r="B95" s="7" t="s">
        <v>44</v>
      </c>
      <c r="D95" s="8"/>
      <c r="E95" s="8"/>
      <c r="F95" s="12">
        <f>SUM(F88:F94)</f>
        <v>1904590</v>
      </c>
      <c r="G95" s="8"/>
      <c r="H95" s="12">
        <f>SUM(H88:H94)</f>
        <v>100974</v>
      </c>
      <c r="I95" s="8"/>
      <c r="J95" s="8"/>
      <c r="K95" s="12">
        <f>SUM(K88:K94)</f>
        <v>123860</v>
      </c>
      <c r="L95" s="10"/>
      <c r="M95" s="12">
        <f>SUM(M88:M94)</f>
        <v>38126</v>
      </c>
      <c r="R95" s="7" t="s">
        <v>44</v>
      </c>
      <c r="T95" s="8"/>
      <c r="U95" s="8"/>
      <c r="V95" s="12">
        <f>SUM(V88:V94)</f>
        <v>1904590</v>
      </c>
      <c r="W95" s="8"/>
      <c r="X95" s="12">
        <f>SUM(X88:X94)</f>
        <v>100974</v>
      </c>
      <c r="Y95" s="8"/>
      <c r="Z95" s="8"/>
      <c r="AA95" s="12">
        <v>123860</v>
      </c>
      <c r="AB95" s="10"/>
      <c r="AC95" s="12">
        <f>SUM(AC88:AC94)</f>
        <v>38126</v>
      </c>
    </row>
    <row r="96" spans="2:29" ht="20.100000000000001" customHeight="1">
      <c r="B96" s="7" t="s">
        <v>45</v>
      </c>
      <c r="C96" s="7"/>
      <c r="D96" s="8"/>
      <c r="E96" s="8"/>
      <c r="F96" s="18">
        <f>F85+F95</f>
        <v>3253237</v>
      </c>
      <c r="G96" s="8"/>
      <c r="H96" s="18">
        <f>+H95+H85</f>
        <v>245946</v>
      </c>
      <c r="I96" s="8"/>
      <c r="J96" s="8"/>
      <c r="K96" s="18">
        <f>K85+K95</f>
        <v>721467</v>
      </c>
      <c r="L96" s="19"/>
      <c r="M96" s="18">
        <f>+M95+M85</f>
        <v>151076</v>
      </c>
      <c r="R96" s="7" t="s">
        <v>45</v>
      </c>
      <c r="S96" s="7"/>
      <c r="T96" s="8"/>
      <c r="U96" s="8"/>
      <c r="V96" s="18">
        <f>V85+V95</f>
        <v>3253237</v>
      </c>
      <c r="W96" s="8"/>
      <c r="X96" s="18">
        <f>+X95+X85</f>
        <v>245946</v>
      </c>
      <c r="Y96" s="8"/>
      <c r="Z96" s="8"/>
      <c r="AA96" s="18">
        <v>721466</v>
      </c>
      <c r="AB96" s="19"/>
      <c r="AC96" s="18">
        <f>+AC95+AC85</f>
        <v>151076</v>
      </c>
    </row>
    <row r="97" spans="2:29" ht="8.25" customHeight="1">
      <c r="C97" s="7"/>
      <c r="D97" s="8"/>
      <c r="E97" s="8"/>
      <c r="F97" s="10"/>
      <c r="G97" s="8"/>
      <c r="H97" s="10"/>
      <c r="I97" s="8"/>
      <c r="J97" s="8"/>
      <c r="K97" s="136"/>
      <c r="L97" s="19"/>
      <c r="M97" s="136"/>
      <c r="S97" s="7"/>
      <c r="T97" s="8"/>
      <c r="U97" s="8"/>
      <c r="V97" s="10"/>
      <c r="W97" s="8"/>
      <c r="X97" s="10"/>
      <c r="Y97" s="8"/>
      <c r="Z97" s="8"/>
      <c r="AA97" s="136"/>
      <c r="AB97" s="19"/>
      <c r="AC97" s="136"/>
    </row>
    <row r="98" spans="2:29" ht="17.45" customHeight="1">
      <c r="B98" s="134"/>
      <c r="C98" s="135" t="s">
        <v>46</v>
      </c>
      <c r="D98" s="8"/>
      <c r="E98" s="8"/>
      <c r="F98" s="137"/>
      <c r="G98" s="8"/>
      <c r="H98" s="137"/>
      <c r="I98" s="8"/>
      <c r="J98" s="8"/>
      <c r="K98" s="138"/>
      <c r="L98" s="137"/>
      <c r="M98" s="138"/>
      <c r="R98" s="134"/>
      <c r="S98" s="135" t="s">
        <v>46</v>
      </c>
      <c r="T98" s="8"/>
      <c r="U98" s="8"/>
      <c r="V98" s="137"/>
      <c r="W98" s="8"/>
      <c r="X98" s="137"/>
      <c r="Y98" s="8"/>
      <c r="Z98" s="8"/>
      <c r="AA98" s="138"/>
      <c r="AB98" s="137"/>
      <c r="AC98" s="138"/>
    </row>
    <row r="99" spans="2:29">
      <c r="C99" s="4" t="s">
        <v>47</v>
      </c>
      <c r="D99" s="8"/>
      <c r="E99" s="8"/>
      <c r="F99" s="137"/>
      <c r="G99" s="8"/>
      <c r="H99" s="137"/>
      <c r="I99" s="8"/>
      <c r="J99" s="8"/>
      <c r="K99" s="138"/>
      <c r="L99" s="137"/>
      <c r="M99" s="138"/>
      <c r="S99" s="4" t="s">
        <v>47</v>
      </c>
      <c r="T99" s="8"/>
      <c r="U99" s="8"/>
      <c r="V99" s="137"/>
      <c r="W99" s="8"/>
      <c r="X99" s="137"/>
      <c r="Y99" s="8"/>
      <c r="Z99" s="8"/>
      <c r="AA99" s="138"/>
      <c r="AB99" s="137"/>
      <c r="AC99" s="138"/>
    </row>
    <row r="100" spans="2:29">
      <c r="C100" s="4" t="s">
        <v>189</v>
      </c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S100" s="4" t="s">
        <v>189</v>
      </c>
      <c r="T100" s="93"/>
      <c r="U100" s="93"/>
      <c r="V100" s="93"/>
      <c r="W100" s="93"/>
      <c r="X100" s="93"/>
      <c r="Y100" s="93"/>
      <c r="Z100" s="93"/>
      <c r="AA100" s="93"/>
      <c r="AB100" s="93"/>
      <c r="AC100" s="93"/>
    </row>
    <row r="101" spans="2:29" ht="21.75" thickBot="1">
      <c r="C101" s="226" t="s">
        <v>356</v>
      </c>
      <c r="D101" s="208">
        <v>25</v>
      </c>
      <c r="E101" s="8"/>
      <c r="F101" s="215">
        <v>18923370</v>
      </c>
      <c r="G101" s="8"/>
      <c r="H101" s="15">
        <v>3093442</v>
      </c>
      <c r="I101" s="8"/>
      <c r="J101" s="8"/>
      <c r="K101" s="215">
        <v>18923370</v>
      </c>
      <c r="L101" s="10"/>
      <c r="M101" s="15">
        <v>3093442</v>
      </c>
      <c r="S101" s="226" t="s">
        <v>350</v>
      </c>
      <c r="T101" s="208">
        <v>23</v>
      </c>
      <c r="U101" s="8"/>
      <c r="V101" s="15">
        <v>24221814</v>
      </c>
      <c r="W101" s="8"/>
      <c r="X101" s="15">
        <v>3093442</v>
      </c>
      <c r="Y101" s="8"/>
      <c r="Z101" s="8"/>
      <c r="AA101" s="15">
        <v>24221814</v>
      </c>
      <c r="AB101" s="10"/>
      <c r="AC101" s="15">
        <v>3093442</v>
      </c>
    </row>
    <row r="102" spans="2:29" ht="21.75" thickTop="1">
      <c r="C102" s="4" t="s">
        <v>188</v>
      </c>
      <c r="D102" s="208"/>
      <c r="E102" s="8"/>
      <c r="F102" s="10"/>
      <c r="G102" s="8"/>
      <c r="H102" s="10"/>
      <c r="I102" s="8"/>
      <c r="J102" s="8"/>
      <c r="K102" s="136"/>
      <c r="L102" s="10"/>
      <c r="M102" s="136"/>
      <c r="S102" s="4" t="s">
        <v>188</v>
      </c>
      <c r="T102" s="208"/>
      <c r="U102" s="8"/>
      <c r="V102" s="10"/>
      <c r="W102" s="8"/>
      <c r="X102" s="10"/>
      <c r="Y102" s="8"/>
      <c r="Z102" s="8"/>
      <c r="AA102" s="136"/>
      <c r="AB102" s="10"/>
      <c r="AC102" s="136"/>
    </row>
    <row r="103" spans="2:29">
      <c r="C103" s="226" t="s">
        <v>357</v>
      </c>
      <c r="D103" s="208">
        <v>25</v>
      </c>
      <c r="E103" s="8"/>
      <c r="F103" s="10">
        <v>16470834</v>
      </c>
      <c r="G103" s="8"/>
      <c r="H103" s="10">
        <v>2352976</v>
      </c>
      <c r="I103" s="8"/>
      <c r="J103" s="8"/>
      <c r="K103" s="136">
        <v>16470834</v>
      </c>
      <c r="L103" s="10"/>
      <c r="M103" s="136">
        <v>2352976</v>
      </c>
      <c r="S103" s="226" t="s">
        <v>351</v>
      </c>
      <c r="T103" s="208">
        <v>23</v>
      </c>
      <c r="U103" s="8"/>
      <c r="V103" s="10">
        <v>16470834</v>
      </c>
      <c r="W103" s="8"/>
      <c r="X103" s="10">
        <v>2352976</v>
      </c>
      <c r="Y103" s="8"/>
      <c r="Z103" s="8"/>
      <c r="AA103" s="136">
        <v>16470834</v>
      </c>
      <c r="AB103" s="10"/>
      <c r="AC103" s="136">
        <v>2352976</v>
      </c>
    </row>
    <row r="104" spans="2:29">
      <c r="C104" s="4" t="s">
        <v>48</v>
      </c>
      <c r="D104" s="208">
        <v>25</v>
      </c>
      <c r="E104" s="8"/>
      <c r="F104" s="11">
        <v>-13181966</v>
      </c>
      <c r="G104" s="8"/>
      <c r="H104" s="11">
        <v>-272294</v>
      </c>
      <c r="I104" s="8"/>
      <c r="J104" s="8"/>
      <c r="K104" s="118">
        <v>-13181966</v>
      </c>
      <c r="L104" s="10"/>
      <c r="M104" s="118">
        <v>-272294</v>
      </c>
      <c r="S104" s="4" t="s">
        <v>48</v>
      </c>
      <c r="T104" s="208">
        <v>23</v>
      </c>
      <c r="U104" s="8"/>
      <c r="V104" s="11">
        <v>-13181966</v>
      </c>
      <c r="W104" s="8"/>
      <c r="X104" s="11">
        <v>-272294</v>
      </c>
      <c r="Y104" s="8"/>
      <c r="Z104" s="8"/>
      <c r="AA104" s="118">
        <v>-13181966</v>
      </c>
      <c r="AB104" s="10"/>
      <c r="AC104" s="118">
        <v>-272294</v>
      </c>
    </row>
    <row r="105" spans="2:29">
      <c r="C105" s="4" t="s">
        <v>49</v>
      </c>
      <c r="D105" s="8"/>
      <c r="E105" s="8"/>
      <c r="F105" s="9"/>
      <c r="G105" s="8"/>
      <c r="H105" s="9"/>
      <c r="I105" s="8"/>
      <c r="J105" s="8"/>
      <c r="K105" s="129"/>
      <c r="L105" s="10"/>
      <c r="M105" s="129"/>
      <c r="S105" s="4" t="s">
        <v>49</v>
      </c>
      <c r="T105" s="8"/>
      <c r="U105" s="8"/>
      <c r="V105" s="9"/>
      <c r="W105" s="8"/>
      <c r="X105" s="9"/>
      <c r="Y105" s="8"/>
      <c r="Z105" s="8"/>
      <c r="AA105" s="129"/>
      <c r="AB105" s="10"/>
      <c r="AC105" s="129"/>
    </row>
    <row r="106" spans="2:29">
      <c r="C106" s="4" t="s">
        <v>50</v>
      </c>
      <c r="D106" s="8"/>
      <c r="E106" s="8"/>
      <c r="F106" s="205">
        <f>'SE Conso'!J24</f>
        <v>107011.3</v>
      </c>
      <c r="G106" s="8"/>
      <c r="H106" s="10">
        <v>17802</v>
      </c>
      <c r="I106" s="8"/>
      <c r="J106" s="8"/>
      <c r="K106" s="118">
        <f>SE!J23</f>
        <v>-35566</v>
      </c>
      <c r="L106" s="10"/>
      <c r="M106" s="118">
        <v>-91181</v>
      </c>
      <c r="S106" s="4" t="s">
        <v>50</v>
      </c>
      <c r="T106" s="8"/>
      <c r="U106" s="8"/>
      <c r="V106" s="205">
        <v>103252</v>
      </c>
      <c r="W106" s="8"/>
      <c r="X106" s="10">
        <v>17802</v>
      </c>
      <c r="Y106" s="8"/>
      <c r="Z106" s="8"/>
      <c r="AA106" s="222">
        <v>-35565</v>
      </c>
      <c r="AB106" s="10"/>
      <c r="AC106" s="118">
        <v>-91181</v>
      </c>
    </row>
    <row r="107" spans="2:29" hidden="1">
      <c r="C107" s="4" t="s">
        <v>51</v>
      </c>
      <c r="D107" s="8"/>
      <c r="E107" s="8"/>
      <c r="F107" s="206">
        <v>0</v>
      </c>
      <c r="G107" s="8"/>
      <c r="H107" s="10">
        <v>0</v>
      </c>
      <c r="I107" s="8"/>
      <c r="J107" s="8"/>
      <c r="K107" s="129">
        <v>0</v>
      </c>
      <c r="L107" s="10"/>
      <c r="M107" s="129">
        <v>0</v>
      </c>
      <c r="S107" s="4" t="s">
        <v>51</v>
      </c>
      <c r="T107" s="8"/>
      <c r="U107" s="8"/>
      <c r="V107" s="129">
        <v>0</v>
      </c>
      <c r="W107" s="8"/>
      <c r="X107" s="10">
        <v>0</v>
      </c>
      <c r="Y107" s="8"/>
      <c r="Z107" s="8"/>
      <c r="AA107" s="129">
        <v>0</v>
      </c>
      <c r="AB107" s="10"/>
      <c r="AC107" s="129">
        <v>0</v>
      </c>
    </row>
    <row r="108" spans="2:29">
      <c r="C108" s="4" t="s">
        <v>52</v>
      </c>
      <c r="D108" s="8"/>
      <c r="E108" s="8"/>
      <c r="F108" s="207">
        <f>'SE Conso'!R24</f>
        <v>887652</v>
      </c>
      <c r="G108" s="8"/>
      <c r="H108" s="18">
        <v>69072</v>
      </c>
      <c r="I108" s="8"/>
      <c r="J108" s="8"/>
      <c r="K108" s="18">
        <v>0</v>
      </c>
      <c r="L108" s="18"/>
      <c r="M108" s="18">
        <v>0</v>
      </c>
      <c r="S108" s="4" t="s">
        <v>52</v>
      </c>
      <c r="T108" s="8"/>
      <c r="U108" s="8"/>
      <c r="V108" s="207">
        <v>891411</v>
      </c>
      <c r="W108" s="8"/>
      <c r="X108" s="18">
        <v>69072</v>
      </c>
      <c r="Y108" s="8"/>
      <c r="Z108" s="8"/>
      <c r="AA108" s="18">
        <v>0</v>
      </c>
      <c r="AB108" s="18"/>
      <c r="AC108" s="18">
        <v>0</v>
      </c>
    </row>
    <row r="109" spans="2:29">
      <c r="B109" s="7" t="s">
        <v>53</v>
      </c>
      <c r="D109" s="8"/>
      <c r="E109" s="8"/>
      <c r="F109" s="12">
        <f>SUM(F103:F108)</f>
        <v>4283531.3</v>
      </c>
      <c r="G109" s="8"/>
      <c r="H109" s="12">
        <f>SUM(H102:H108)</f>
        <v>2167556</v>
      </c>
      <c r="I109" s="8"/>
      <c r="J109" s="8"/>
      <c r="K109" s="12">
        <f>SUM(K103:K108)</f>
        <v>3253302</v>
      </c>
      <c r="L109" s="10"/>
      <c r="M109" s="12">
        <f>SUM(M102:M108)</f>
        <v>1989501</v>
      </c>
      <c r="R109" s="7" t="s">
        <v>53</v>
      </c>
      <c r="T109" s="8"/>
      <c r="U109" s="8"/>
      <c r="V109" s="220">
        <v>4283531</v>
      </c>
      <c r="W109" s="8"/>
      <c r="X109" s="12">
        <f>SUM(X102:X108)</f>
        <v>2167556</v>
      </c>
      <c r="Y109" s="8"/>
      <c r="Z109" s="8"/>
      <c r="AA109" s="220">
        <v>3253303</v>
      </c>
      <c r="AB109" s="10"/>
      <c r="AC109" s="12">
        <f>SUM(AC102:AC108)</f>
        <v>1989501</v>
      </c>
    </row>
    <row r="110" spans="2:29" ht="21.75" thickBot="1">
      <c r="B110" s="7" t="s">
        <v>54</v>
      </c>
      <c r="D110" s="8"/>
      <c r="E110" s="8"/>
      <c r="F110" s="15">
        <f>F109+F96</f>
        <v>7536768.2999999998</v>
      </c>
      <c r="G110" s="8"/>
      <c r="H110" s="15">
        <f>+H96+H109</f>
        <v>2413502</v>
      </c>
      <c r="I110" s="8"/>
      <c r="J110" s="8"/>
      <c r="K110" s="15">
        <f>K109+K96</f>
        <v>3974769</v>
      </c>
      <c r="L110" s="10"/>
      <c r="M110" s="15">
        <f>+M96+M109</f>
        <v>2140577</v>
      </c>
      <c r="R110" s="7" t="s">
        <v>54</v>
      </c>
      <c r="T110" s="8"/>
      <c r="U110" s="8"/>
      <c r="V110" s="15">
        <f>V109+V96</f>
        <v>7536768</v>
      </c>
      <c r="W110" s="8"/>
      <c r="X110" s="15">
        <f>+X96+X109</f>
        <v>2413502</v>
      </c>
      <c r="Y110" s="8"/>
      <c r="Z110" s="8"/>
      <c r="AA110" s="15">
        <v>3974769</v>
      </c>
      <c r="AB110" s="10"/>
      <c r="AC110" s="15">
        <f>+AC96+AC109</f>
        <v>2140577</v>
      </c>
    </row>
    <row r="111" spans="2:29" ht="12.75" customHeight="1" thickTop="1">
      <c r="C111" s="139"/>
      <c r="D111" s="140"/>
      <c r="E111" s="140"/>
      <c r="F111" s="140"/>
      <c r="G111" s="140"/>
      <c r="H111" s="140"/>
      <c r="I111" s="140"/>
      <c r="J111" s="140"/>
      <c r="K111" s="140"/>
      <c r="L111" s="140"/>
      <c r="M111" s="140"/>
      <c r="S111" s="139"/>
      <c r="T111" s="140"/>
      <c r="U111" s="140"/>
      <c r="V111" s="140"/>
      <c r="W111" s="140"/>
      <c r="X111" s="140"/>
      <c r="Y111" s="140"/>
      <c r="Z111" s="140"/>
      <c r="AA111" s="140"/>
      <c r="AB111" s="140"/>
      <c r="AC111" s="140"/>
    </row>
    <row r="112" spans="2:29">
      <c r="C112" s="17" t="s">
        <v>194</v>
      </c>
      <c r="D112" s="140"/>
      <c r="E112" s="140"/>
      <c r="F112" s="140"/>
      <c r="G112" s="140"/>
      <c r="H112" s="140"/>
      <c r="I112" s="140"/>
      <c r="J112" s="140"/>
      <c r="K112" s="140"/>
      <c r="L112" s="140"/>
      <c r="M112" s="140"/>
      <c r="S112" s="17" t="s">
        <v>194</v>
      </c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0"/>
    </row>
    <row r="113" spans="3:29">
      <c r="D113" s="140"/>
      <c r="E113" s="140"/>
      <c r="F113" s="140"/>
      <c r="G113" s="140"/>
      <c r="H113" s="140"/>
      <c r="I113" s="140"/>
      <c r="J113" s="140"/>
      <c r="K113" s="140"/>
      <c r="L113" s="140"/>
      <c r="M113" s="140"/>
      <c r="T113" s="140"/>
      <c r="U113" s="140"/>
      <c r="V113" s="140"/>
      <c r="W113" s="140"/>
      <c r="X113" s="140"/>
      <c r="Y113" s="140"/>
      <c r="Z113" s="140"/>
      <c r="AA113" s="140"/>
      <c r="AB113" s="140"/>
      <c r="AC113" s="140"/>
    </row>
    <row r="114" spans="3:29">
      <c r="C114" s="8" t="s">
        <v>160</v>
      </c>
      <c r="D114" s="8"/>
      <c r="E114" s="8"/>
      <c r="F114" s="239" t="s">
        <v>161</v>
      </c>
      <c r="G114" s="240"/>
      <c r="H114" s="240"/>
      <c r="I114" s="240"/>
      <c r="J114" s="240"/>
      <c r="K114" s="240"/>
      <c r="L114" s="240"/>
      <c r="M114" s="240"/>
      <c r="T114" s="140"/>
      <c r="U114" s="140"/>
      <c r="V114" s="140"/>
      <c r="W114" s="140"/>
      <c r="X114" s="140"/>
      <c r="Y114" s="140"/>
      <c r="Z114" s="140"/>
      <c r="AA114" s="140"/>
      <c r="AB114" s="140"/>
      <c r="AC114" s="140"/>
    </row>
    <row r="115" spans="3:29">
      <c r="C115" s="8" t="s">
        <v>159</v>
      </c>
      <c r="D115" s="8"/>
      <c r="E115" s="8"/>
      <c r="F115" s="239" t="s">
        <v>162</v>
      </c>
      <c r="G115" s="240"/>
      <c r="H115" s="240"/>
      <c r="I115" s="240"/>
      <c r="J115" s="240"/>
      <c r="K115" s="240"/>
      <c r="L115" s="240"/>
      <c r="M115" s="240"/>
      <c r="S115" s="8" t="s">
        <v>160</v>
      </c>
      <c r="T115" s="8"/>
      <c r="U115" s="8"/>
      <c r="V115" s="239" t="s">
        <v>161</v>
      </c>
      <c r="W115" s="240"/>
      <c r="X115" s="240"/>
      <c r="Y115" s="240"/>
      <c r="Z115" s="240"/>
      <c r="AA115" s="240"/>
      <c r="AB115" s="240"/>
      <c r="AC115" s="240"/>
    </row>
    <row r="116" spans="3:29" ht="8.1" customHeight="1">
      <c r="C116" s="8"/>
      <c r="D116" s="8"/>
      <c r="E116" s="8"/>
      <c r="F116" s="133"/>
      <c r="G116" s="8"/>
      <c r="H116" s="8"/>
      <c r="I116" s="8"/>
      <c r="J116" s="8"/>
      <c r="K116" s="8"/>
      <c r="L116" s="8"/>
      <c r="M116" s="8"/>
      <c r="S116" s="8" t="s">
        <v>159</v>
      </c>
      <c r="T116" s="8"/>
      <c r="U116" s="8"/>
      <c r="V116" s="239" t="s">
        <v>162</v>
      </c>
      <c r="W116" s="240"/>
      <c r="X116" s="240"/>
      <c r="Y116" s="240"/>
      <c r="Z116" s="240"/>
      <c r="AA116" s="240"/>
      <c r="AB116" s="240"/>
      <c r="AC116" s="240"/>
    </row>
    <row r="117" spans="3:29">
      <c r="C117" s="239" t="s">
        <v>173</v>
      </c>
      <c r="D117" s="240"/>
      <c r="E117" s="240"/>
      <c r="F117" s="240"/>
      <c r="G117" s="240"/>
      <c r="H117" s="240"/>
      <c r="I117" s="240"/>
      <c r="J117" s="240"/>
      <c r="K117" s="240"/>
      <c r="L117" s="240"/>
      <c r="M117" s="240"/>
      <c r="S117" s="8"/>
      <c r="T117" s="8"/>
      <c r="U117" s="8"/>
      <c r="V117" s="133"/>
      <c r="W117" s="8"/>
      <c r="X117" s="8"/>
      <c r="Y117" s="8"/>
      <c r="Z117" s="8"/>
      <c r="AA117" s="8"/>
      <c r="AB117" s="8"/>
      <c r="AC117" s="8"/>
    </row>
    <row r="118" spans="3:29">
      <c r="C118" s="2"/>
      <c r="F118" s="119">
        <f t="shared" ref="F118:M118" si="0">+F110-F52</f>
        <v>0.29999999981373549</v>
      </c>
      <c r="G118" s="119">
        <f t="shared" si="0"/>
        <v>0</v>
      </c>
      <c r="H118" s="119">
        <f t="shared" si="0"/>
        <v>0</v>
      </c>
      <c r="I118" s="119">
        <f t="shared" si="0"/>
        <v>0</v>
      </c>
      <c r="J118" s="119">
        <f t="shared" si="0"/>
        <v>0</v>
      </c>
      <c r="K118" s="119">
        <f t="shared" si="0"/>
        <v>0</v>
      </c>
      <c r="L118" s="119">
        <f t="shared" si="0"/>
        <v>0</v>
      </c>
      <c r="M118" s="119">
        <f t="shared" si="0"/>
        <v>0</v>
      </c>
      <c r="S118" s="239" t="s">
        <v>173</v>
      </c>
      <c r="T118" s="240"/>
      <c r="U118" s="240"/>
      <c r="V118" s="240"/>
      <c r="W118" s="240"/>
      <c r="X118" s="240"/>
      <c r="Y118" s="240"/>
      <c r="Z118" s="240"/>
      <c r="AA118" s="240"/>
      <c r="AB118" s="240"/>
      <c r="AC118" s="240"/>
    </row>
    <row r="119" spans="3:29">
      <c r="C119" s="2"/>
      <c r="F119" s="141"/>
      <c r="G119" s="140"/>
      <c r="H119" s="140"/>
      <c r="I119" s="140"/>
      <c r="J119" s="140"/>
      <c r="K119" s="142"/>
      <c r="L119" s="140"/>
      <c r="M119" s="140"/>
      <c r="S119" s="2"/>
      <c r="V119" s="119">
        <f t="shared" ref="V119:AC119" si="1">+V110-V52</f>
        <v>0</v>
      </c>
      <c r="W119" s="119">
        <f t="shared" si="1"/>
        <v>0</v>
      </c>
      <c r="X119" s="119">
        <f t="shared" si="1"/>
        <v>0</v>
      </c>
      <c r="Y119" s="119">
        <f t="shared" si="1"/>
        <v>0</v>
      </c>
      <c r="Z119" s="119">
        <f t="shared" si="1"/>
        <v>0</v>
      </c>
      <c r="AA119" s="119">
        <f t="shared" si="1"/>
        <v>0</v>
      </c>
      <c r="AB119" s="119">
        <f t="shared" si="1"/>
        <v>0</v>
      </c>
      <c r="AC119" s="119">
        <f t="shared" si="1"/>
        <v>0</v>
      </c>
    </row>
    <row r="120" spans="3:29">
      <c r="C120" s="2"/>
      <c r="S120" s="2"/>
      <c r="V120" s="141"/>
      <c r="W120" s="140"/>
      <c r="X120" s="140"/>
      <c r="Y120" s="140"/>
      <c r="Z120" s="140"/>
      <c r="AA120" s="142"/>
      <c r="AB120" s="140"/>
      <c r="AC120" s="140"/>
    </row>
    <row r="121" spans="3:29">
      <c r="C121" s="2"/>
      <c r="S121" s="2"/>
    </row>
    <row r="122" spans="3:29">
      <c r="C122" s="2"/>
      <c r="S122" s="2"/>
    </row>
    <row r="123" spans="3:29">
      <c r="C123" s="2"/>
      <c r="S123" s="2"/>
    </row>
    <row r="124" spans="3:29">
      <c r="C124" s="2"/>
      <c r="S124" s="2"/>
    </row>
    <row r="125" spans="3:29">
      <c r="C125" s="2"/>
      <c r="S125" s="2"/>
    </row>
    <row r="126" spans="3:29">
      <c r="C126" s="2"/>
      <c r="S126" s="2"/>
    </row>
    <row r="127" spans="3:29">
      <c r="C127" s="2"/>
      <c r="S127" s="2"/>
    </row>
    <row r="128" spans="3:29">
      <c r="C128" s="2"/>
      <c r="S128" s="2"/>
    </row>
    <row r="129" spans="3:19">
      <c r="C129" s="2"/>
      <c r="S129" s="2"/>
    </row>
    <row r="130" spans="3:19">
      <c r="C130" s="2"/>
      <c r="S130" s="2"/>
    </row>
    <row r="131" spans="3:19">
      <c r="C131" s="2"/>
      <c r="S131" s="2"/>
    </row>
    <row r="132" spans="3:19">
      <c r="C132" s="2"/>
      <c r="S132" s="2"/>
    </row>
    <row r="133" spans="3:19">
      <c r="C133" s="2"/>
      <c r="S133" s="2"/>
    </row>
    <row r="134" spans="3:19">
      <c r="C134" s="2"/>
      <c r="S134" s="2"/>
    </row>
    <row r="135" spans="3:19">
      <c r="C135" s="2"/>
      <c r="S135" s="2"/>
    </row>
    <row r="136" spans="3:19">
      <c r="C136" s="2"/>
      <c r="S136" s="2"/>
    </row>
    <row r="137" spans="3:19">
      <c r="C137" s="2"/>
      <c r="S137" s="2"/>
    </row>
    <row r="138" spans="3:19">
      <c r="C138" s="2"/>
      <c r="S138" s="2"/>
    </row>
    <row r="139" spans="3:19">
      <c r="C139" s="2"/>
      <c r="S139" s="2"/>
    </row>
    <row r="140" spans="3:19">
      <c r="C140" s="2"/>
      <c r="S140" s="2"/>
    </row>
    <row r="141" spans="3:19">
      <c r="C141" s="2"/>
      <c r="S141" s="2"/>
    </row>
    <row r="142" spans="3:19">
      <c r="C142" s="2"/>
      <c r="S142" s="2"/>
    </row>
    <row r="143" spans="3:19">
      <c r="C143" s="2"/>
      <c r="S143" s="2"/>
    </row>
    <row r="144" spans="3:19">
      <c r="C144" s="2"/>
      <c r="S144" s="2"/>
    </row>
    <row r="145" spans="3:19">
      <c r="C145" s="2"/>
      <c r="S145" s="2"/>
    </row>
    <row r="146" spans="3:19">
      <c r="C146" s="2"/>
      <c r="S146" s="2"/>
    </row>
    <row r="147" spans="3:19">
      <c r="C147" s="2"/>
      <c r="S147" s="2"/>
    </row>
    <row r="148" spans="3:19">
      <c r="S148" s="2"/>
    </row>
  </sheetData>
  <mergeCells count="38">
    <mergeCell ref="V115:AC115"/>
    <mergeCell ref="V116:AC116"/>
    <mergeCell ref="S118:AC118"/>
    <mergeCell ref="S64:AC64"/>
    <mergeCell ref="S65:AC65"/>
    <mergeCell ref="V67:AC67"/>
    <mergeCell ref="V68:Y68"/>
    <mergeCell ref="AA68:AC68"/>
    <mergeCell ref="R10:S10"/>
    <mergeCell ref="V57:AC57"/>
    <mergeCell ref="V58:AC58"/>
    <mergeCell ref="S60:AC60"/>
    <mergeCell ref="S63:AC63"/>
    <mergeCell ref="S1:AC1"/>
    <mergeCell ref="S2:AC2"/>
    <mergeCell ref="S3:AC3"/>
    <mergeCell ref="V5:AC5"/>
    <mergeCell ref="V6:Y6"/>
    <mergeCell ref="AA6:AC6"/>
    <mergeCell ref="F5:M5"/>
    <mergeCell ref="F6:I6"/>
    <mergeCell ref="K6:M6"/>
    <mergeCell ref="B10:C10"/>
    <mergeCell ref="C1:M1"/>
    <mergeCell ref="C2:M2"/>
    <mergeCell ref="C3:M3"/>
    <mergeCell ref="C117:M117"/>
    <mergeCell ref="F57:M57"/>
    <mergeCell ref="F58:M58"/>
    <mergeCell ref="F114:M114"/>
    <mergeCell ref="F115:M115"/>
    <mergeCell ref="C60:M60"/>
    <mergeCell ref="C63:M63"/>
    <mergeCell ref="C64:M64"/>
    <mergeCell ref="C65:M65"/>
    <mergeCell ref="F67:M67"/>
    <mergeCell ref="F68:I68"/>
    <mergeCell ref="K68:M68"/>
  </mergeCells>
  <pageMargins left="0.59055118110236227" right="0.27559055118110237" top="0.59055118110236227" bottom="0.43307086614173229" header="0.31496062992125984" footer="0.31496062992125984"/>
  <pageSetup paperSize="9" scale="77" fitToHeight="0" orientation="portrait" r:id="rId1"/>
  <rowBreaks count="1" manualBreakCount="1">
    <brk id="6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72E42-6A59-4805-8F3A-9438F5454CD1}">
  <sheetPr>
    <tabColor rgb="FF92D050"/>
    <pageSetUpPr fitToPage="1"/>
  </sheetPr>
  <dimension ref="A1:AR33"/>
  <sheetViews>
    <sheetView view="pageBreakPreview" topLeftCell="B7" zoomScale="80" zoomScaleNormal="100" zoomScaleSheetLayoutView="80" workbookViewId="0">
      <selection activeCell="N20" sqref="N20"/>
    </sheetView>
  </sheetViews>
  <sheetFormatPr defaultColWidth="9.140625" defaultRowHeight="21"/>
  <cols>
    <col min="1" max="1" width="30.140625" style="4" customWidth="1"/>
    <col min="2" max="2" width="6.5703125" style="45" customWidth="1"/>
    <col min="3" max="3" width="0.5703125" style="2" customWidth="1"/>
    <col min="4" max="4" width="11.140625" style="2" bestFit="1" customWidth="1"/>
    <col min="5" max="5" width="0.5703125" style="2" customWidth="1"/>
    <col min="6" max="6" width="14.28515625" style="2" bestFit="1" customWidth="1"/>
    <col min="7" max="7" width="0.5703125" style="2" customWidth="1"/>
    <col min="8" max="8" width="10.140625" style="2" bestFit="1" customWidth="1"/>
    <col min="9" max="9" width="0.5703125" style="2" customWidth="1"/>
    <col min="10" max="10" width="11.140625" style="2" customWidth="1"/>
    <col min="11" max="11" width="0.5703125" style="2" customWidth="1"/>
    <col min="12" max="12" width="17.28515625" style="2" customWidth="1"/>
    <col min="13" max="13" width="0.5703125" style="2" customWidth="1"/>
    <col min="14" max="14" width="20.5703125" style="2" customWidth="1"/>
    <col min="15" max="15" width="0.5703125" style="2" customWidth="1"/>
    <col min="16" max="16" width="12.140625" style="2" customWidth="1"/>
    <col min="17" max="17" width="0.5703125" style="2" customWidth="1"/>
    <col min="18" max="18" width="10.140625" style="2" bestFit="1" customWidth="1"/>
    <col min="19" max="19" width="0.5703125" style="2" customWidth="1"/>
    <col min="20" max="20" width="10" style="2" customWidth="1"/>
    <col min="21" max="21" width="13.5703125" style="2" customWidth="1"/>
    <col min="22" max="24" width="9.140625" style="2"/>
    <col min="25" max="25" width="30.140625" style="4" customWidth="1"/>
    <col min="26" max="26" width="6.5703125" style="45" customWidth="1"/>
    <col min="27" max="27" width="0.5703125" style="2" customWidth="1"/>
    <col min="28" max="28" width="11.140625" style="2" bestFit="1" customWidth="1"/>
    <col min="29" max="29" width="0.5703125" style="2" customWidth="1"/>
    <col min="30" max="30" width="14.28515625" style="2" bestFit="1" customWidth="1"/>
    <col min="31" max="31" width="0.5703125" style="2" customWidth="1"/>
    <col min="32" max="32" width="10.140625" style="2" bestFit="1" customWidth="1"/>
    <col min="33" max="33" width="0.5703125" style="2" customWidth="1"/>
    <col min="34" max="34" width="11.140625" style="2" customWidth="1"/>
    <col min="35" max="35" width="0.5703125" style="2" customWidth="1"/>
    <col min="36" max="36" width="17.28515625" style="2" customWidth="1"/>
    <col min="37" max="37" width="0.5703125" style="2" customWidth="1"/>
    <col min="38" max="38" width="20.5703125" style="2" customWidth="1"/>
    <col min="39" max="39" width="0.5703125" style="2" customWidth="1"/>
    <col min="40" max="40" width="12.140625" style="2" customWidth="1"/>
    <col min="41" max="41" width="0.5703125" style="2" customWidth="1"/>
    <col min="42" max="42" width="10.140625" style="2" bestFit="1" customWidth="1"/>
    <col min="43" max="43" width="0.5703125" style="2" customWidth="1"/>
    <col min="44" max="44" width="10" style="2" customWidth="1"/>
    <col min="45" max="16384" width="9.140625" style="2"/>
  </cols>
  <sheetData>
    <row r="1" spans="1:44">
      <c r="B1" s="20"/>
      <c r="J1" s="1"/>
      <c r="K1" s="1"/>
      <c r="L1" s="1"/>
      <c r="M1" s="1"/>
      <c r="N1" s="21"/>
      <c r="O1" s="21"/>
      <c r="P1" s="247" t="s">
        <v>193</v>
      </c>
      <c r="Q1" s="247"/>
      <c r="R1" s="247"/>
      <c r="S1" s="247"/>
      <c r="T1" s="247"/>
      <c r="Z1" s="20"/>
      <c r="AH1" s="1"/>
      <c r="AI1" s="1"/>
      <c r="AJ1" s="1"/>
      <c r="AK1" s="1"/>
      <c r="AL1" s="21"/>
      <c r="AM1" s="21"/>
      <c r="AN1" s="247" t="s">
        <v>193</v>
      </c>
      <c r="AO1" s="247"/>
      <c r="AP1" s="247"/>
      <c r="AQ1" s="247"/>
      <c r="AR1" s="247"/>
    </row>
    <row r="2" spans="1:44">
      <c r="A2" s="241" t="s">
        <v>0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Y2" s="241" t="s">
        <v>0</v>
      </c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1"/>
      <c r="AQ2" s="241"/>
      <c r="AR2" s="241"/>
    </row>
    <row r="3" spans="1:44">
      <c r="A3" s="241" t="s">
        <v>55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Y3" s="241" t="s">
        <v>55</v>
      </c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  <c r="AN3" s="241"/>
      <c r="AO3" s="241"/>
      <c r="AP3" s="241"/>
      <c r="AQ3" s="241"/>
      <c r="AR3" s="241"/>
    </row>
    <row r="4" spans="1:44">
      <c r="A4" s="250" t="s">
        <v>225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Y4" s="250" t="s">
        <v>225</v>
      </c>
      <c r="Z4" s="250"/>
      <c r="AA4" s="250"/>
      <c r="AB4" s="250"/>
      <c r="AC4" s="250"/>
      <c r="AD4" s="250"/>
      <c r="AE4" s="250"/>
      <c r="AF4" s="250"/>
      <c r="AG4" s="250"/>
      <c r="AH4" s="250"/>
      <c r="AI4" s="250"/>
      <c r="AJ4" s="250"/>
      <c r="AK4" s="250"/>
      <c r="AL4" s="250"/>
      <c r="AM4" s="250"/>
      <c r="AN4" s="250"/>
      <c r="AO4" s="250"/>
      <c r="AP4" s="250"/>
      <c r="AQ4" s="250"/>
      <c r="AR4" s="250"/>
    </row>
    <row r="5" spans="1:44" ht="15.6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</row>
    <row r="6" spans="1:44">
      <c r="A6" s="23"/>
      <c r="B6" s="20"/>
      <c r="D6" s="243" t="s">
        <v>2</v>
      </c>
      <c r="E6" s="243"/>
      <c r="F6" s="243"/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243"/>
      <c r="Y6" s="23"/>
      <c r="Z6" s="20"/>
      <c r="AB6" s="243" t="s">
        <v>2</v>
      </c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P6" s="243"/>
      <c r="AQ6" s="243"/>
      <c r="AR6" s="243"/>
    </row>
    <row r="7" spans="1:44">
      <c r="A7" s="23"/>
      <c r="B7" s="20"/>
      <c r="D7" s="245" t="s">
        <v>3</v>
      </c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Y7" s="23"/>
      <c r="Z7" s="20"/>
      <c r="AB7" s="245" t="s">
        <v>3</v>
      </c>
      <c r="AC7" s="245"/>
      <c r="AD7" s="245"/>
      <c r="AE7" s="245"/>
      <c r="AF7" s="245"/>
      <c r="AG7" s="245"/>
      <c r="AH7" s="245"/>
      <c r="AI7" s="245"/>
      <c r="AJ7" s="245"/>
      <c r="AK7" s="245"/>
      <c r="AL7" s="245"/>
      <c r="AM7" s="245"/>
      <c r="AN7" s="245"/>
      <c r="AO7" s="245"/>
      <c r="AP7" s="245"/>
      <c r="AQ7" s="245"/>
      <c r="AR7" s="245"/>
    </row>
    <row r="8" spans="1:44">
      <c r="A8" s="23"/>
      <c r="B8" s="20"/>
      <c r="D8" s="3"/>
      <c r="E8" s="3"/>
      <c r="F8" s="3"/>
      <c r="G8" s="3"/>
      <c r="H8" s="3"/>
      <c r="I8" s="3"/>
      <c r="J8" s="3"/>
      <c r="K8" s="3"/>
      <c r="L8" s="243" t="s">
        <v>51</v>
      </c>
      <c r="M8" s="243"/>
      <c r="N8" s="243"/>
      <c r="O8" s="243"/>
      <c r="P8" s="243"/>
      <c r="Q8" s="3"/>
      <c r="R8" s="3"/>
      <c r="S8" s="3"/>
      <c r="T8" s="3"/>
      <c r="Y8" s="23"/>
      <c r="Z8" s="20"/>
      <c r="AB8" s="3"/>
      <c r="AC8" s="3"/>
      <c r="AD8" s="3"/>
      <c r="AE8" s="3"/>
      <c r="AF8" s="3"/>
      <c r="AG8" s="3"/>
      <c r="AH8" s="3"/>
      <c r="AI8" s="3"/>
      <c r="AJ8" s="243" t="s">
        <v>51</v>
      </c>
      <c r="AK8" s="243"/>
      <c r="AL8" s="243"/>
      <c r="AM8" s="243"/>
      <c r="AN8" s="243"/>
      <c r="AO8" s="3"/>
      <c r="AP8" s="3"/>
      <c r="AQ8" s="3"/>
      <c r="AR8" s="3"/>
    </row>
    <row r="9" spans="1:44">
      <c r="A9" s="24"/>
      <c r="B9" s="20"/>
      <c r="C9" s="25"/>
      <c r="E9" s="26"/>
      <c r="F9" s="1"/>
      <c r="G9" s="26"/>
      <c r="K9" s="27"/>
      <c r="L9" s="28" t="s">
        <v>56</v>
      </c>
      <c r="M9" s="27"/>
      <c r="N9" s="28"/>
      <c r="O9" s="27"/>
      <c r="P9" s="28" t="s">
        <v>57</v>
      </c>
      <c r="Q9" s="26"/>
      <c r="R9" s="28"/>
      <c r="S9" s="26"/>
      <c r="T9" s="27"/>
      <c r="Y9" s="24"/>
      <c r="Z9" s="20"/>
      <c r="AA9" s="25"/>
      <c r="AC9" s="26"/>
      <c r="AD9" s="1"/>
      <c r="AE9" s="26"/>
      <c r="AI9" s="27"/>
      <c r="AJ9" s="28" t="s">
        <v>56</v>
      </c>
      <c r="AK9" s="27"/>
      <c r="AL9" s="28"/>
      <c r="AM9" s="27"/>
      <c r="AN9" s="28" t="s">
        <v>57</v>
      </c>
      <c r="AO9" s="26"/>
      <c r="AP9" s="28"/>
      <c r="AQ9" s="26"/>
      <c r="AR9" s="27"/>
    </row>
    <row r="10" spans="1:44">
      <c r="A10" s="24"/>
      <c r="B10" s="20"/>
      <c r="C10" s="25"/>
      <c r="D10" s="27"/>
      <c r="E10" s="26"/>
      <c r="G10" s="26"/>
      <c r="H10" s="248" t="s">
        <v>49</v>
      </c>
      <c r="I10" s="248"/>
      <c r="J10" s="248"/>
      <c r="K10" s="27"/>
      <c r="L10" s="28" t="s">
        <v>58</v>
      </c>
      <c r="M10" s="27"/>
      <c r="N10" s="28" t="s">
        <v>59</v>
      </c>
      <c r="O10" s="27"/>
      <c r="P10" s="28" t="s">
        <v>60</v>
      </c>
      <c r="Q10" s="26"/>
      <c r="R10" s="28" t="s">
        <v>61</v>
      </c>
      <c r="U10" s="29"/>
      <c r="Y10" s="24"/>
      <c r="Z10" s="20"/>
      <c r="AA10" s="25"/>
      <c r="AB10" s="27"/>
      <c r="AC10" s="26"/>
      <c r="AE10" s="26"/>
      <c r="AF10" s="248" t="s">
        <v>49</v>
      </c>
      <c r="AG10" s="248"/>
      <c r="AH10" s="248"/>
      <c r="AI10" s="27"/>
      <c r="AJ10" s="28" t="s">
        <v>58</v>
      </c>
      <c r="AK10" s="27"/>
      <c r="AL10" s="28" t="s">
        <v>59</v>
      </c>
      <c r="AM10" s="27"/>
      <c r="AN10" s="28" t="s">
        <v>60</v>
      </c>
      <c r="AO10" s="26"/>
      <c r="AP10" s="28" t="s">
        <v>61</v>
      </c>
    </row>
    <row r="11" spans="1:44">
      <c r="A11" s="30"/>
      <c r="B11" s="20"/>
      <c r="C11" s="31"/>
      <c r="D11" s="28" t="s">
        <v>62</v>
      </c>
      <c r="E11" s="32"/>
      <c r="F11" s="33" t="s">
        <v>63</v>
      </c>
      <c r="G11" s="32"/>
      <c r="H11" s="28" t="s">
        <v>64</v>
      </c>
      <c r="I11" s="32"/>
      <c r="J11" s="28"/>
      <c r="K11" s="28"/>
      <c r="L11" s="28" t="s">
        <v>65</v>
      </c>
      <c r="M11" s="28"/>
      <c r="N11" s="28" t="s">
        <v>66</v>
      </c>
      <c r="O11" s="28"/>
      <c r="P11" s="28" t="s">
        <v>67</v>
      </c>
      <c r="Q11" s="32"/>
      <c r="R11" s="3" t="s">
        <v>68</v>
      </c>
      <c r="S11" s="32"/>
      <c r="T11" s="3" t="s">
        <v>69</v>
      </c>
      <c r="U11" s="34"/>
      <c r="Y11" s="30"/>
      <c r="Z11" s="20"/>
      <c r="AA11" s="31"/>
      <c r="AB11" s="28" t="s">
        <v>62</v>
      </c>
      <c r="AC11" s="32"/>
      <c r="AD11" s="33" t="s">
        <v>63</v>
      </c>
      <c r="AE11" s="32"/>
      <c r="AF11" s="28" t="s">
        <v>64</v>
      </c>
      <c r="AG11" s="32"/>
      <c r="AH11" s="28"/>
      <c r="AI11" s="28"/>
      <c r="AJ11" s="28" t="s">
        <v>65</v>
      </c>
      <c r="AK11" s="28"/>
      <c r="AL11" s="28" t="s">
        <v>66</v>
      </c>
      <c r="AM11" s="28"/>
      <c r="AN11" s="28" t="s">
        <v>67</v>
      </c>
      <c r="AO11" s="32"/>
      <c r="AP11" s="3" t="s">
        <v>68</v>
      </c>
      <c r="AQ11" s="32"/>
      <c r="AR11" s="3" t="s">
        <v>69</v>
      </c>
    </row>
    <row r="12" spans="1:44" ht="42">
      <c r="A12" s="24"/>
      <c r="B12" s="5" t="s">
        <v>5</v>
      </c>
      <c r="C12" s="35"/>
      <c r="D12" s="36" t="s">
        <v>70</v>
      </c>
      <c r="E12" s="26"/>
      <c r="F12" s="37" t="s">
        <v>71</v>
      </c>
      <c r="G12" s="26"/>
      <c r="H12" s="36" t="s">
        <v>72</v>
      </c>
      <c r="I12" s="26"/>
      <c r="J12" s="37" t="s">
        <v>73</v>
      </c>
      <c r="K12" s="28"/>
      <c r="L12" s="5" t="s">
        <v>74</v>
      </c>
      <c r="M12" s="28"/>
      <c r="N12" s="37" t="s">
        <v>75</v>
      </c>
      <c r="O12" s="28"/>
      <c r="P12" s="37" t="s">
        <v>76</v>
      </c>
      <c r="Q12" s="26"/>
      <c r="R12" s="37" t="s">
        <v>77</v>
      </c>
      <c r="S12" s="26"/>
      <c r="T12" s="36" t="s">
        <v>78</v>
      </c>
      <c r="Y12" s="24"/>
      <c r="Z12" s="5" t="s">
        <v>5</v>
      </c>
      <c r="AA12" s="35"/>
      <c r="AB12" s="36" t="s">
        <v>70</v>
      </c>
      <c r="AC12" s="26"/>
      <c r="AD12" s="37" t="s">
        <v>71</v>
      </c>
      <c r="AE12" s="26"/>
      <c r="AF12" s="36" t="s">
        <v>72</v>
      </c>
      <c r="AG12" s="26"/>
      <c r="AH12" s="37" t="s">
        <v>73</v>
      </c>
      <c r="AI12" s="28"/>
      <c r="AJ12" s="5" t="s">
        <v>74</v>
      </c>
      <c r="AK12" s="28"/>
      <c r="AL12" s="37" t="s">
        <v>75</v>
      </c>
      <c r="AM12" s="28"/>
      <c r="AN12" s="37" t="s">
        <v>76</v>
      </c>
      <c r="AO12" s="26"/>
      <c r="AP12" s="37" t="s">
        <v>77</v>
      </c>
      <c r="AQ12" s="26"/>
      <c r="AR12" s="36" t="s">
        <v>78</v>
      </c>
    </row>
    <row r="13" spans="1:44">
      <c r="A13" s="95" t="s">
        <v>164</v>
      </c>
      <c r="B13" s="20"/>
      <c r="C13" s="35"/>
      <c r="D13" s="38">
        <v>1437832</v>
      </c>
      <c r="E13" s="10"/>
      <c r="F13" s="38">
        <v>-267007</v>
      </c>
      <c r="G13" s="19"/>
      <c r="H13" s="39">
        <v>0</v>
      </c>
      <c r="I13" s="10"/>
      <c r="J13" s="38">
        <v>-53905</v>
      </c>
      <c r="K13" s="10"/>
      <c r="L13" s="39">
        <v>0</v>
      </c>
      <c r="M13" s="10"/>
      <c r="N13" s="10">
        <v>0</v>
      </c>
      <c r="O13" s="10"/>
      <c r="P13" s="38">
        <v>0</v>
      </c>
      <c r="Q13" s="10"/>
      <c r="R13" s="39">
        <v>58131</v>
      </c>
      <c r="S13" s="10"/>
      <c r="T13" s="38">
        <f>SUM(D13:R13)</f>
        <v>1175051</v>
      </c>
      <c r="U13" s="29"/>
      <c r="Y13" s="95" t="s">
        <v>164</v>
      </c>
      <c r="Z13" s="20"/>
      <c r="AA13" s="35"/>
      <c r="AB13" s="38">
        <v>1437832</v>
      </c>
      <c r="AC13" s="10"/>
      <c r="AD13" s="38">
        <v>-267007</v>
      </c>
      <c r="AE13" s="19"/>
      <c r="AF13" s="39">
        <v>0</v>
      </c>
      <c r="AG13" s="10"/>
      <c r="AH13" s="38">
        <v>-53905</v>
      </c>
      <c r="AI13" s="10"/>
      <c r="AJ13" s="39">
        <v>0</v>
      </c>
      <c r="AK13" s="10"/>
      <c r="AL13" s="10">
        <v>0</v>
      </c>
      <c r="AM13" s="10"/>
      <c r="AN13" s="38">
        <v>0</v>
      </c>
      <c r="AO13" s="10"/>
      <c r="AP13" s="39">
        <v>58131</v>
      </c>
      <c r="AQ13" s="10"/>
      <c r="AR13" s="38">
        <f>SUM(AB13:AP13)</f>
        <v>1175051</v>
      </c>
    </row>
    <row r="14" spans="1:44">
      <c r="A14" s="24" t="s">
        <v>80</v>
      </c>
      <c r="B14" s="20"/>
      <c r="C14" s="35"/>
      <c r="D14" s="42">
        <v>915144</v>
      </c>
      <c r="E14" s="10"/>
      <c r="F14" s="42">
        <v>-5287</v>
      </c>
      <c r="G14" s="19"/>
      <c r="H14" s="10">
        <v>0</v>
      </c>
      <c r="I14" s="10"/>
      <c r="J14" s="10">
        <v>0</v>
      </c>
      <c r="K14" s="10"/>
      <c r="L14" s="10">
        <v>0</v>
      </c>
      <c r="M14" s="10"/>
      <c r="N14" s="10">
        <v>0</v>
      </c>
      <c r="O14" s="10"/>
      <c r="P14" s="10">
        <v>0</v>
      </c>
      <c r="Q14" s="10"/>
      <c r="R14" s="10">
        <v>0</v>
      </c>
      <c r="S14" s="10"/>
      <c r="T14" s="42">
        <f>SUM(D14:R14)</f>
        <v>909857</v>
      </c>
      <c r="U14" s="29"/>
      <c r="Y14" s="24" t="s">
        <v>80</v>
      </c>
      <c r="Z14" s="20"/>
      <c r="AA14" s="35"/>
      <c r="AB14" s="42">
        <v>915144</v>
      </c>
      <c r="AC14" s="10"/>
      <c r="AD14" s="42">
        <v>-5287</v>
      </c>
      <c r="AE14" s="19"/>
      <c r="AF14" s="10">
        <v>0</v>
      </c>
      <c r="AG14" s="10"/>
      <c r="AH14" s="10">
        <v>0</v>
      </c>
      <c r="AI14" s="10"/>
      <c r="AJ14" s="10">
        <v>0</v>
      </c>
      <c r="AK14" s="10"/>
      <c r="AL14" s="10">
        <v>0</v>
      </c>
      <c r="AM14" s="10"/>
      <c r="AN14" s="10">
        <v>0</v>
      </c>
      <c r="AO14" s="10"/>
      <c r="AP14" s="10">
        <v>0</v>
      </c>
      <c r="AQ14" s="10"/>
      <c r="AR14" s="42">
        <f>SUM(AB14:AP14)</f>
        <v>909857</v>
      </c>
    </row>
    <row r="15" spans="1:44">
      <c r="A15" s="4" t="s">
        <v>192</v>
      </c>
      <c r="B15" s="20"/>
      <c r="C15" s="35"/>
      <c r="D15" s="10">
        <v>0</v>
      </c>
      <c r="E15" s="10"/>
      <c r="F15" s="10">
        <v>0</v>
      </c>
      <c r="G15" s="10"/>
      <c r="H15" s="10">
        <v>0</v>
      </c>
      <c r="I15" s="10"/>
      <c r="J15" s="40">
        <v>27654</v>
      </c>
      <c r="K15" s="10"/>
      <c r="L15" s="10">
        <v>0</v>
      </c>
      <c r="M15" s="10"/>
      <c r="N15" s="18">
        <v>0</v>
      </c>
      <c r="O15" s="10"/>
      <c r="P15" s="18">
        <v>0</v>
      </c>
      <c r="Q15" s="10"/>
      <c r="R15" s="10">
        <v>-876</v>
      </c>
      <c r="S15" s="10"/>
      <c r="T15" s="41">
        <f>SUM(D15:R15)</f>
        <v>26778</v>
      </c>
      <c r="U15" s="29"/>
      <c r="Y15" s="4" t="s">
        <v>192</v>
      </c>
      <c r="Z15" s="20"/>
      <c r="AA15" s="35"/>
      <c r="AB15" s="10">
        <v>0</v>
      </c>
      <c r="AC15" s="10"/>
      <c r="AD15" s="10">
        <v>0</v>
      </c>
      <c r="AE15" s="10"/>
      <c r="AF15" s="10">
        <v>0</v>
      </c>
      <c r="AG15" s="10"/>
      <c r="AH15" s="40">
        <v>27654</v>
      </c>
      <c r="AI15" s="10"/>
      <c r="AJ15" s="10">
        <v>0</v>
      </c>
      <c r="AK15" s="10"/>
      <c r="AL15" s="18">
        <v>0</v>
      </c>
      <c r="AM15" s="10"/>
      <c r="AN15" s="18">
        <v>0</v>
      </c>
      <c r="AO15" s="10"/>
      <c r="AP15" s="10">
        <v>-876</v>
      </c>
      <c r="AQ15" s="10"/>
      <c r="AR15" s="41">
        <f>SUM(AB15:AP15)</f>
        <v>26778</v>
      </c>
    </row>
    <row r="16" spans="1:44" ht="21.75" thickBot="1">
      <c r="A16" s="94" t="s">
        <v>237</v>
      </c>
      <c r="B16" s="8"/>
      <c r="D16" s="44">
        <f>SUM(D13:D15)</f>
        <v>2352976</v>
      </c>
      <c r="E16" s="10"/>
      <c r="F16" s="44">
        <f>SUM(F13:F15)</f>
        <v>-272294</v>
      </c>
      <c r="G16" s="19"/>
      <c r="H16" s="74">
        <f>SUM(H13:H15)</f>
        <v>0</v>
      </c>
      <c r="I16" s="10"/>
      <c r="J16" s="44">
        <f>SUM(J13:J15)</f>
        <v>-26251</v>
      </c>
      <c r="K16" s="10"/>
      <c r="L16" s="74">
        <f>SUM(L13:L15)</f>
        <v>0</v>
      </c>
      <c r="M16" s="10"/>
      <c r="N16" s="74">
        <v>0</v>
      </c>
      <c r="O16" s="10"/>
      <c r="P16" s="74">
        <v>0</v>
      </c>
      <c r="Q16" s="10"/>
      <c r="R16" s="74">
        <f>SUM(R13:R15)</f>
        <v>57255</v>
      </c>
      <c r="S16" s="10"/>
      <c r="T16" s="44">
        <f>SUM(D16:R16)</f>
        <v>2111686</v>
      </c>
      <c r="U16" s="9"/>
      <c r="Y16" s="94" t="s">
        <v>237</v>
      </c>
      <c r="Z16" s="8"/>
      <c r="AB16" s="44">
        <f>SUM(AB13:AB15)</f>
        <v>2352976</v>
      </c>
      <c r="AC16" s="10"/>
      <c r="AD16" s="44">
        <f>SUM(AD13:AD15)</f>
        <v>-272294</v>
      </c>
      <c r="AE16" s="19"/>
      <c r="AF16" s="74">
        <f>SUM(AF13:AF15)</f>
        <v>0</v>
      </c>
      <c r="AG16" s="10"/>
      <c r="AH16" s="44">
        <f>SUM(AH13:AH15)</f>
        <v>-26251</v>
      </c>
      <c r="AI16" s="10"/>
      <c r="AJ16" s="74">
        <f>SUM(AJ13:AJ15)</f>
        <v>0</v>
      </c>
      <c r="AK16" s="10"/>
      <c r="AL16" s="74">
        <v>0</v>
      </c>
      <c r="AM16" s="10"/>
      <c r="AN16" s="74">
        <v>0</v>
      </c>
      <c r="AO16" s="10"/>
      <c r="AP16" s="74">
        <f>SUM(AP13:AP15)</f>
        <v>57255</v>
      </c>
      <c r="AQ16" s="10"/>
      <c r="AR16" s="44">
        <f>SUM(AB16:AP16)</f>
        <v>2111686</v>
      </c>
    </row>
    <row r="17" spans="1:44" ht="21.75" thickTop="1">
      <c r="A17" s="30"/>
      <c r="B17" s="8"/>
      <c r="D17" s="42"/>
      <c r="E17" s="10"/>
      <c r="F17" s="42"/>
      <c r="G17" s="19"/>
      <c r="H17" s="10"/>
      <c r="I17" s="10"/>
      <c r="J17" s="42"/>
      <c r="K17" s="10"/>
      <c r="L17" s="10"/>
      <c r="M17" s="10"/>
      <c r="N17" s="42"/>
      <c r="O17" s="10"/>
      <c r="P17" s="10"/>
      <c r="Q17" s="10"/>
      <c r="R17" s="10"/>
      <c r="S17" s="10"/>
      <c r="T17" s="42"/>
      <c r="U17" s="9"/>
      <c r="Y17" s="30"/>
      <c r="Z17" s="8"/>
      <c r="AB17" s="42"/>
      <c r="AC17" s="10"/>
      <c r="AD17" s="42"/>
      <c r="AE17" s="19"/>
      <c r="AF17" s="10"/>
      <c r="AG17" s="10"/>
      <c r="AH17" s="42"/>
      <c r="AI17" s="10"/>
      <c r="AJ17" s="10"/>
      <c r="AK17" s="10"/>
      <c r="AL17" s="42"/>
      <c r="AM17" s="10"/>
      <c r="AN17" s="10"/>
      <c r="AO17" s="10"/>
      <c r="AP17" s="10"/>
      <c r="AQ17" s="10"/>
      <c r="AR17" s="42"/>
    </row>
    <row r="18" spans="1:44">
      <c r="A18" s="94" t="s">
        <v>191</v>
      </c>
      <c r="B18" s="8"/>
      <c r="D18" s="42">
        <v>2352976</v>
      </c>
      <c r="E18" s="10"/>
      <c r="F18" s="42">
        <v>-272294</v>
      </c>
      <c r="G18" s="19"/>
      <c r="H18" s="10">
        <v>0</v>
      </c>
      <c r="I18" s="10"/>
      <c r="J18" s="209">
        <v>17802</v>
      </c>
      <c r="K18" s="10"/>
      <c r="L18" s="10">
        <v>0</v>
      </c>
      <c r="M18" s="10"/>
      <c r="N18" s="10">
        <v>0</v>
      </c>
      <c r="O18" s="10"/>
      <c r="P18" s="10">
        <v>0</v>
      </c>
      <c r="Q18" s="10"/>
      <c r="R18" s="205">
        <v>69072</v>
      </c>
      <c r="S18" s="10"/>
      <c r="T18" s="42">
        <f>SUM(D18:R18)</f>
        <v>2167556</v>
      </c>
      <c r="U18" s="9"/>
      <c r="Y18" s="94" t="s">
        <v>191</v>
      </c>
      <c r="Z18" s="8"/>
      <c r="AB18" s="42">
        <v>2352976</v>
      </c>
      <c r="AC18" s="10"/>
      <c r="AD18" s="42">
        <v>-272294</v>
      </c>
      <c r="AE18" s="19"/>
      <c r="AF18" s="10">
        <v>0</v>
      </c>
      <c r="AG18" s="10"/>
      <c r="AH18" s="209">
        <v>14043</v>
      </c>
      <c r="AI18" s="10"/>
      <c r="AJ18" s="10">
        <v>0</v>
      </c>
      <c r="AK18" s="10"/>
      <c r="AL18" s="10">
        <v>0</v>
      </c>
      <c r="AM18" s="10"/>
      <c r="AN18" s="10">
        <v>0</v>
      </c>
      <c r="AO18" s="10"/>
      <c r="AP18" s="205">
        <v>72831</v>
      </c>
      <c r="AQ18" s="10"/>
      <c r="AR18" s="42">
        <v>2167556</v>
      </c>
    </row>
    <row r="19" spans="1:44">
      <c r="A19" s="30" t="s">
        <v>80</v>
      </c>
      <c r="B19" s="208">
        <v>25</v>
      </c>
      <c r="D19" s="10">
        <v>14117858</v>
      </c>
      <c r="E19" s="10"/>
      <c r="F19" s="10">
        <v>-12909672</v>
      </c>
      <c r="G19" s="19"/>
      <c r="H19" s="10">
        <v>0</v>
      </c>
      <c r="I19" s="10"/>
      <c r="J19" s="10">
        <v>0</v>
      </c>
      <c r="K19" s="10"/>
      <c r="L19" s="10">
        <v>0</v>
      </c>
      <c r="M19" s="10"/>
      <c r="N19" s="10">
        <v>0</v>
      </c>
      <c r="O19" s="10"/>
      <c r="P19" s="10">
        <v>0</v>
      </c>
      <c r="Q19" s="10"/>
      <c r="R19" s="10">
        <v>0</v>
      </c>
      <c r="S19" s="10"/>
      <c r="T19" s="10">
        <v>1208186</v>
      </c>
      <c r="U19" s="9"/>
      <c r="Y19" s="30" t="s">
        <v>80</v>
      </c>
      <c r="Z19" s="8"/>
      <c r="AB19" s="10">
        <v>14117858</v>
      </c>
      <c r="AC19" s="10"/>
      <c r="AD19" s="10">
        <v>-12909672</v>
      </c>
      <c r="AE19" s="19"/>
      <c r="AF19" s="10">
        <v>0</v>
      </c>
      <c r="AG19" s="10"/>
      <c r="AH19" s="10">
        <v>0</v>
      </c>
      <c r="AI19" s="10"/>
      <c r="AJ19" s="10">
        <v>0</v>
      </c>
      <c r="AK19" s="10"/>
      <c r="AL19" s="10">
        <v>0</v>
      </c>
      <c r="AM19" s="10"/>
      <c r="AN19" s="10">
        <v>0</v>
      </c>
      <c r="AO19" s="10"/>
      <c r="AP19" s="10">
        <v>0</v>
      </c>
      <c r="AQ19" s="10"/>
      <c r="AR19" s="10">
        <v>1208186</v>
      </c>
    </row>
    <row r="20" spans="1:44">
      <c r="A20" s="30" t="s">
        <v>332</v>
      </c>
      <c r="B20" s="8"/>
      <c r="D20" s="10"/>
      <c r="E20" s="10"/>
      <c r="F20" s="10"/>
      <c r="G20" s="19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>
        <v>818767</v>
      </c>
      <c r="S20" s="10"/>
      <c r="T20" s="10">
        <v>818767</v>
      </c>
      <c r="U20" s="9"/>
      <c r="Y20" s="30" t="s">
        <v>332</v>
      </c>
      <c r="Z20" s="8"/>
      <c r="AB20" s="10"/>
      <c r="AC20" s="10"/>
      <c r="AD20" s="10"/>
      <c r="AE20" s="19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>
        <v>818767</v>
      </c>
      <c r="AQ20" s="10"/>
      <c r="AR20" s="10">
        <v>818767</v>
      </c>
    </row>
    <row r="21" spans="1:44">
      <c r="A21" s="30" t="s">
        <v>331</v>
      </c>
      <c r="B21" s="8"/>
      <c r="D21" s="10"/>
      <c r="E21" s="10"/>
      <c r="F21" s="10"/>
      <c r="G21" s="19"/>
      <c r="H21" s="10"/>
      <c r="I21" s="10"/>
      <c r="J21" s="10">
        <v>-17030</v>
      </c>
      <c r="K21" s="10"/>
      <c r="L21" s="10"/>
      <c r="M21" s="10"/>
      <c r="N21" s="10"/>
      <c r="O21" s="10"/>
      <c r="P21" s="10"/>
      <c r="Q21" s="10"/>
      <c r="R21" s="10">
        <v>0</v>
      </c>
      <c r="S21" s="10"/>
      <c r="T21" s="10">
        <v>-17030</v>
      </c>
      <c r="U21" s="9"/>
      <c r="Y21" s="30" t="s">
        <v>331</v>
      </c>
      <c r="Z21" s="8"/>
      <c r="AB21" s="10"/>
      <c r="AC21" s="10"/>
      <c r="AD21" s="10"/>
      <c r="AE21" s="19"/>
      <c r="AF21" s="10"/>
      <c r="AG21" s="10"/>
      <c r="AH21" s="10">
        <v>-17030</v>
      </c>
      <c r="AI21" s="10"/>
      <c r="AJ21" s="10"/>
      <c r="AK21" s="10"/>
      <c r="AL21" s="10"/>
      <c r="AM21" s="10"/>
      <c r="AN21" s="10"/>
      <c r="AO21" s="10"/>
      <c r="AP21" s="10">
        <v>0</v>
      </c>
      <c r="AQ21" s="10"/>
      <c r="AR21" s="10">
        <v>-17030</v>
      </c>
    </row>
    <row r="22" spans="1:44">
      <c r="A22" s="30" t="s">
        <v>79</v>
      </c>
      <c r="B22" s="8"/>
      <c r="D22" s="10">
        <v>0</v>
      </c>
      <c r="E22" s="10"/>
      <c r="F22" s="10">
        <v>0</v>
      </c>
      <c r="G22" s="19"/>
      <c r="H22" s="10">
        <v>0</v>
      </c>
      <c r="I22" s="10"/>
      <c r="J22" s="10">
        <v>0</v>
      </c>
      <c r="K22" s="10"/>
      <c r="L22" s="10">
        <v>0</v>
      </c>
      <c r="M22" s="10"/>
      <c r="N22" s="10">
        <v>0</v>
      </c>
      <c r="O22" s="10"/>
      <c r="P22" s="10">
        <v>0</v>
      </c>
      <c r="Q22" s="10"/>
      <c r="R22" s="10">
        <v>0</v>
      </c>
      <c r="S22" s="10"/>
      <c r="T22" s="10">
        <f>SUM(D22:R22)</f>
        <v>0</v>
      </c>
      <c r="U22" s="9"/>
      <c r="Y22" s="30" t="s">
        <v>79</v>
      </c>
      <c r="Z22" s="8"/>
      <c r="AB22" s="10">
        <v>0</v>
      </c>
      <c r="AC22" s="10"/>
      <c r="AD22" s="10">
        <v>0</v>
      </c>
      <c r="AE22" s="19"/>
      <c r="AF22" s="10">
        <v>0</v>
      </c>
      <c r="AG22" s="10"/>
      <c r="AH22" s="10">
        <v>0</v>
      </c>
      <c r="AI22" s="10"/>
      <c r="AJ22" s="10">
        <v>0</v>
      </c>
      <c r="AK22" s="10"/>
      <c r="AL22" s="10">
        <v>0</v>
      </c>
      <c r="AM22" s="10"/>
      <c r="AN22" s="10">
        <v>0</v>
      </c>
      <c r="AO22" s="10"/>
      <c r="AP22" s="10">
        <v>0</v>
      </c>
      <c r="AQ22" s="10"/>
      <c r="AR22" s="10">
        <v>0</v>
      </c>
    </row>
    <row r="23" spans="1:44">
      <c r="A23" s="4" t="s">
        <v>192</v>
      </c>
      <c r="B23" s="8"/>
      <c r="D23" s="10">
        <v>0</v>
      </c>
      <c r="E23" s="10"/>
      <c r="F23" s="10">
        <v>0</v>
      </c>
      <c r="G23" s="10"/>
      <c r="H23" s="10">
        <v>0</v>
      </c>
      <c r="I23" s="10"/>
      <c r="J23" s="10">
        <f>'PL 6 M'!E39</f>
        <v>106239.3</v>
      </c>
      <c r="K23" s="10"/>
      <c r="L23" s="10">
        <v>0</v>
      </c>
      <c r="M23" s="10"/>
      <c r="N23" s="10">
        <v>0</v>
      </c>
      <c r="O23" s="10"/>
      <c r="P23" s="10">
        <v>0</v>
      </c>
      <c r="Q23" s="10"/>
      <c r="R23" s="10">
        <f>'PL 6 M'!E40</f>
        <v>-187</v>
      </c>
      <c r="S23" s="10"/>
      <c r="T23" s="10">
        <f>SUM(D23:R23)</f>
        <v>106052.3</v>
      </c>
      <c r="U23" s="9"/>
      <c r="V23" s="9"/>
      <c r="Y23" s="4" t="s">
        <v>192</v>
      </c>
      <c r="Z23" s="8"/>
      <c r="AB23" s="10">
        <v>0</v>
      </c>
      <c r="AC23" s="10"/>
      <c r="AD23" s="10">
        <v>0</v>
      </c>
      <c r="AE23" s="10"/>
      <c r="AF23" s="10">
        <v>0</v>
      </c>
      <c r="AG23" s="10"/>
      <c r="AH23" s="205">
        <v>106239</v>
      </c>
      <c r="AI23" s="10"/>
      <c r="AJ23" s="10">
        <v>0</v>
      </c>
      <c r="AK23" s="10"/>
      <c r="AL23" s="10">
        <v>0</v>
      </c>
      <c r="AM23" s="10"/>
      <c r="AN23" s="10">
        <v>0</v>
      </c>
      <c r="AO23" s="10"/>
      <c r="AP23" s="10">
        <v>-187</v>
      </c>
      <c r="AQ23" s="10"/>
      <c r="AR23" s="205">
        <v>106052</v>
      </c>
    </row>
    <row r="24" spans="1:44" ht="21.75" thickBot="1">
      <c r="A24" s="94" t="s">
        <v>238</v>
      </c>
      <c r="B24" s="8"/>
      <c r="D24" s="44">
        <f>SUM(D18:D23)</f>
        <v>16470834</v>
      </c>
      <c r="E24" s="10"/>
      <c r="F24" s="44">
        <f>SUM(F18:F23)</f>
        <v>-13181966</v>
      </c>
      <c r="G24" s="10"/>
      <c r="H24" s="74">
        <f>SUM(H18:H23)</f>
        <v>0</v>
      </c>
      <c r="I24" s="10"/>
      <c r="J24" s="210">
        <f>SUM(J18:J23)</f>
        <v>107011.3</v>
      </c>
      <c r="K24" s="10"/>
      <c r="L24" s="74">
        <f>SUM(L18:L23)</f>
        <v>0</v>
      </c>
      <c r="M24" s="10"/>
      <c r="N24" s="74">
        <f>SUM(N18:N23)</f>
        <v>0</v>
      </c>
      <c r="O24" s="10"/>
      <c r="P24" s="74">
        <f>SUM(P18:P23)</f>
        <v>0</v>
      </c>
      <c r="Q24" s="10"/>
      <c r="R24" s="210">
        <f>SUM(R18:R23)</f>
        <v>887652</v>
      </c>
      <c r="S24" s="10"/>
      <c r="T24" s="44">
        <f>SUM(T18:T23)</f>
        <v>4283531.3</v>
      </c>
      <c r="U24" s="114">
        <v>0</v>
      </c>
      <c r="Y24" s="94" t="s">
        <v>238</v>
      </c>
      <c r="Z24" s="8"/>
      <c r="AB24" s="44">
        <v>16470834</v>
      </c>
      <c r="AC24" s="10"/>
      <c r="AD24" s="44">
        <v>-13181966</v>
      </c>
      <c r="AE24" s="10"/>
      <c r="AF24" s="74">
        <v>0</v>
      </c>
      <c r="AG24" s="10"/>
      <c r="AH24" s="210">
        <v>103252</v>
      </c>
      <c r="AI24" s="10"/>
      <c r="AJ24" s="74">
        <v>0</v>
      </c>
      <c r="AK24" s="10"/>
      <c r="AL24" s="74">
        <v>0</v>
      </c>
      <c r="AM24" s="10"/>
      <c r="AN24" s="74">
        <v>0</v>
      </c>
      <c r="AO24" s="10"/>
      <c r="AP24" s="210">
        <v>891411</v>
      </c>
      <c r="AQ24" s="10"/>
      <c r="AR24" s="210">
        <v>4283531</v>
      </c>
    </row>
    <row r="25" spans="1:44" ht="21.75" thickTop="1"/>
    <row r="26" spans="1:44">
      <c r="A26" s="17" t="s">
        <v>194</v>
      </c>
      <c r="D26" s="9"/>
      <c r="J26" s="9"/>
      <c r="N26" s="9"/>
      <c r="Y26" s="17" t="s">
        <v>194</v>
      </c>
      <c r="AB26" s="9"/>
      <c r="AH26" s="9"/>
      <c r="AL26" s="9"/>
    </row>
    <row r="27" spans="1:44" ht="18" customHeight="1">
      <c r="D27" s="46"/>
      <c r="F27" s="46"/>
      <c r="J27" s="46"/>
      <c r="N27" s="46"/>
      <c r="AB27" s="46"/>
      <c r="AD27" s="46"/>
      <c r="AH27" s="46"/>
      <c r="AL27" s="46"/>
    </row>
    <row r="28" spans="1:44" ht="17.45" customHeight="1">
      <c r="D28" s="46"/>
      <c r="F28" s="46"/>
      <c r="J28" s="46"/>
      <c r="N28" s="46"/>
      <c r="Z28" s="8" t="s">
        <v>160</v>
      </c>
      <c r="AB28" s="47"/>
      <c r="AD28" s="46"/>
      <c r="AH28" s="43"/>
      <c r="AM28" s="8" t="s">
        <v>161</v>
      </c>
    </row>
    <row r="29" spans="1:44" ht="13.35" customHeight="1">
      <c r="D29" s="46"/>
      <c r="F29" s="46"/>
      <c r="J29" s="46"/>
      <c r="N29" s="46"/>
      <c r="Z29" s="8" t="s">
        <v>159</v>
      </c>
      <c r="AM29" s="8" t="s">
        <v>162</v>
      </c>
    </row>
    <row r="30" spans="1:44">
      <c r="B30" s="8" t="s">
        <v>160</v>
      </c>
      <c r="D30" s="47"/>
      <c r="F30" s="46"/>
      <c r="J30" s="43"/>
      <c r="O30" s="8" t="s">
        <v>161</v>
      </c>
      <c r="Z30" s="8"/>
      <c r="AM30" s="8"/>
    </row>
    <row r="31" spans="1:44">
      <c r="B31" s="8" t="s">
        <v>159</v>
      </c>
      <c r="O31" s="8" t="s">
        <v>162</v>
      </c>
      <c r="Y31" s="249" t="s">
        <v>174</v>
      </c>
      <c r="Z31" s="247"/>
      <c r="AA31" s="247"/>
      <c r="AB31" s="247"/>
      <c r="AC31" s="247"/>
      <c r="AD31" s="247"/>
      <c r="AE31" s="247"/>
      <c r="AF31" s="247"/>
      <c r="AG31" s="247"/>
      <c r="AH31" s="247"/>
      <c r="AI31" s="247"/>
      <c r="AJ31" s="247"/>
      <c r="AK31" s="247"/>
      <c r="AL31" s="247"/>
      <c r="AM31" s="247"/>
      <c r="AN31" s="247"/>
      <c r="AO31" s="247"/>
      <c r="AP31" s="247"/>
      <c r="AQ31" s="247"/>
      <c r="AR31" s="247"/>
    </row>
    <row r="32" spans="1:44" ht="6.6" customHeight="1">
      <c r="B32" s="8"/>
      <c r="O32" s="8"/>
    </row>
    <row r="33" spans="1:20" ht="16.350000000000001" customHeight="1">
      <c r="A33" s="249" t="s">
        <v>174</v>
      </c>
      <c r="B33" s="247"/>
      <c r="C33" s="247"/>
      <c r="D33" s="247"/>
      <c r="E33" s="247"/>
      <c r="F33" s="247"/>
      <c r="G33" s="247"/>
      <c r="H33" s="247"/>
      <c r="I33" s="247"/>
      <c r="J33" s="247"/>
      <c r="K33" s="247"/>
      <c r="L33" s="247"/>
      <c r="M33" s="247"/>
      <c r="N33" s="247"/>
      <c r="O33" s="247"/>
      <c r="P33" s="247"/>
      <c r="Q33" s="247"/>
      <c r="R33" s="247"/>
      <c r="S33" s="247"/>
      <c r="T33" s="247"/>
    </row>
  </sheetData>
  <mergeCells count="18">
    <mergeCell ref="AB7:AR7"/>
    <mergeCell ref="AJ8:AN8"/>
    <mergeCell ref="AF10:AH10"/>
    <mergeCell ref="Y31:AR31"/>
    <mergeCell ref="AN1:AR1"/>
    <mergeCell ref="Y2:AR2"/>
    <mergeCell ref="Y3:AR3"/>
    <mergeCell ref="Y4:AR4"/>
    <mergeCell ref="AB6:AR6"/>
    <mergeCell ref="P1:T1"/>
    <mergeCell ref="L8:P8"/>
    <mergeCell ref="H10:J10"/>
    <mergeCell ref="A33:T33"/>
    <mergeCell ref="A2:T2"/>
    <mergeCell ref="A3:T3"/>
    <mergeCell ref="A4:T4"/>
    <mergeCell ref="D6:T6"/>
    <mergeCell ref="D7:T7"/>
  </mergeCells>
  <pageMargins left="0.51181102362204722" right="0.31496062992125984" top="0.59055118110236227" bottom="0.27559055118110237" header="0.31496062992125984" footer="0.15748031496062992"/>
  <pageSetup paperSize="9" scale="87" fitToHeight="0" orientation="landscape" r:id="rId1"/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03ECF-E66B-474E-BEF9-2A8687A2061F}">
  <sheetPr>
    <tabColor rgb="FF92D050"/>
    <pageSetUpPr fitToPage="1"/>
  </sheetPr>
  <dimension ref="A1:AM74"/>
  <sheetViews>
    <sheetView view="pageBreakPreview" topLeftCell="B16" zoomScale="90" zoomScaleNormal="130" zoomScaleSheetLayoutView="90" workbookViewId="0">
      <selection activeCell="J22" sqref="J22:R23"/>
    </sheetView>
  </sheetViews>
  <sheetFormatPr defaultColWidth="9.140625" defaultRowHeight="21"/>
  <cols>
    <col min="1" max="1" width="29.5703125" style="4" customWidth="1"/>
    <col min="2" max="2" width="8" style="45" customWidth="1"/>
    <col min="3" max="3" width="0.5703125" style="2" customWidth="1"/>
    <col min="4" max="4" width="13" style="2" customWidth="1"/>
    <col min="5" max="5" width="0.5703125" style="2" customWidth="1"/>
    <col min="6" max="6" width="13.140625" style="2" customWidth="1"/>
    <col min="7" max="7" width="1.28515625" style="2" customWidth="1"/>
    <col min="8" max="8" width="12" style="2" customWidth="1"/>
    <col min="9" max="9" width="0.5703125" style="2" customWidth="1"/>
    <col min="10" max="10" width="11.5703125" style="2" customWidth="1"/>
    <col min="11" max="11" width="0.5703125" style="2" customWidth="1"/>
    <col min="12" max="12" width="17.140625" style="2" customWidth="1"/>
    <col min="13" max="13" width="0.5703125" style="2" customWidth="1"/>
    <col min="14" max="14" width="18.5703125" style="2" customWidth="1"/>
    <col min="15" max="15" width="0.5703125" style="2" customWidth="1"/>
    <col min="16" max="16" width="12.28515625" style="2" customWidth="1"/>
    <col min="17" max="17" width="0.5703125" style="2" customWidth="1"/>
    <col min="18" max="18" width="12" style="2" customWidth="1"/>
    <col min="19" max="19" width="13.5703125" style="2" customWidth="1"/>
    <col min="20" max="21" width="9.140625" style="2"/>
    <col min="22" max="22" width="29.5703125" style="4" customWidth="1"/>
    <col min="23" max="23" width="8" style="45" customWidth="1"/>
    <col min="24" max="24" width="0.5703125" style="2" customWidth="1"/>
    <col min="25" max="25" width="13" style="2" customWidth="1"/>
    <col min="26" max="26" width="0.5703125" style="2" customWidth="1"/>
    <col min="27" max="27" width="13.140625" style="2" customWidth="1"/>
    <col min="28" max="28" width="1.28515625" style="2" customWidth="1"/>
    <col min="29" max="29" width="12" style="2" customWidth="1"/>
    <col min="30" max="30" width="0.5703125" style="2" customWidth="1"/>
    <col min="31" max="31" width="11.5703125" style="2" customWidth="1"/>
    <col min="32" max="32" width="0.5703125" style="2" customWidth="1"/>
    <col min="33" max="33" width="17.140625" style="2" customWidth="1"/>
    <col min="34" max="34" width="0.5703125" style="2" customWidth="1"/>
    <col min="35" max="35" width="18.5703125" style="2" customWidth="1"/>
    <col min="36" max="36" width="0.5703125" style="2" customWidth="1"/>
    <col min="37" max="37" width="12.28515625" style="2" customWidth="1"/>
    <col min="38" max="38" width="0.5703125" style="2" customWidth="1"/>
    <col min="39" max="39" width="12" style="2" customWidth="1"/>
    <col min="40" max="16384" width="9.140625" style="2"/>
  </cols>
  <sheetData>
    <row r="1" spans="1:39">
      <c r="B1" s="20"/>
      <c r="J1" s="1"/>
      <c r="K1" s="1"/>
      <c r="L1" s="1"/>
      <c r="M1" s="1"/>
      <c r="N1" s="1"/>
      <c r="O1" s="1"/>
      <c r="P1" s="251" t="s">
        <v>193</v>
      </c>
      <c r="Q1" s="251"/>
      <c r="R1" s="251"/>
      <c r="S1" s="251"/>
      <c r="T1" s="251"/>
      <c r="W1" s="20"/>
      <c r="AE1" s="1"/>
      <c r="AF1" s="1"/>
      <c r="AG1" s="1"/>
      <c r="AH1" s="1"/>
      <c r="AI1" s="1"/>
      <c r="AJ1" s="1"/>
    </row>
    <row r="2" spans="1:39">
      <c r="A2" s="241" t="s">
        <v>0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V2" s="241" t="s">
        <v>0</v>
      </c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</row>
    <row r="3" spans="1:39">
      <c r="A3" s="241" t="s">
        <v>55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V3" s="241" t="s">
        <v>55</v>
      </c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</row>
    <row r="4" spans="1:39">
      <c r="A4" s="250" t="s">
        <v>225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V4" s="250" t="s">
        <v>225</v>
      </c>
      <c r="W4" s="250"/>
      <c r="X4" s="250"/>
      <c r="Y4" s="250"/>
      <c r="Z4" s="250"/>
      <c r="AA4" s="250"/>
      <c r="AB4" s="250"/>
      <c r="AC4" s="250"/>
      <c r="AD4" s="250"/>
      <c r="AE4" s="250"/>
      <c r="AF4" s="250"/>
      <c r="AG4" s="250"/>
      <c r="AH4" s="250"/>
      <c r="AI4" s="250"/>
      <c r="AJ4" s="250"/>
      <c r="AK4" s="250"/>
      <c r="AL4" s="250"/>
      <c r="AM4" s="250"/>
    </row>
    <row r="5" spans="1:39" ht="5.45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</row>
    <row r="6" spans="1:39">
      <c r="A6" s="23"/>
      <c r="B6" s="20"/>
      <c r="D6" s="243" t="s">
        <v>2</v>
      </c>
      <c r="E6" s="243"/>
      <c r="F6" s="243"/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V6" s="23"/>
      <c r="W6" s="20"/>
      <c r="Y6" s="243" t="s">
        <v>2</v>
      </c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</row>
    <row r="7" spans="1:39">
      <c r="A7" s="23"/>
      <c r="B7" s="20"/>
      <c r="D7" s="245" t="s">
        <v>4</v>
      </c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V7" s="23"/>
      <c r="W7" s="20"/>
      <c r="Y7" s="245" t="s">
        <v>4</v>
      </c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5"/>
      <c r="AK7" s="245"/>
      <c r="AL7" s="245"/>
      <c r="AM7" s="245"/>
    </row>
    <row r="8" spans="1:39">
      <c r="A8" s="23"/>
      <c r="B8" s="20"/>
      <c r="D8" s="3"/>
      <c r="E8" s="3"/>
      <c r="F8" s="3"/>
      <c r="G8" s="3"/>
      <c r="H8" s="3"/>
      <c r="I8" s="3"/>
      <c r="J8" s="3"/>
      <c r="K8" s="3"/>
      <c r="L8" s="243" t="s">
        <v>51</v>
      </c>
      <c r="M8" s="243"/>
      <c r="N8" s="243"/>
      <c r="O8" s="243"/>
      <c r="P8" s="243"/>
      <c r="Q8" s="3"/>
      <c r="R8" s="3"/>
      <c r="V8" s="23"/>
      <c r="W8" s="20"/>
      <c r="Y8" s="3"/>
      <c r="Z8" s="3"/>
      <c r="AA8" s="3"/>
      <c r="AB8" s="3"/>
      <c r="AC8" s="3"/>
      <c r="AD8" s="3"/>
      <c r="AE8" s="3"/>
      <c r="AF8" s="3"/>
      <c r="AG8" s="243" t="s">
        <v>51</v>
      </c>
      <c r="AH8" s="243"/>
      <c r="AI8" s="243"/>
      <c r="AJ8" s="243"/>
      <c r="AK8" s="243"/>
      <c r="AL8" s="3"/>
      <c r="AM8" s="3"/>
    </row>
    <row r="9" spans="1:39">
      <c r="A9" s="24"/>
      <c r="B9" s="20"/>
      <c r="C9" s="25"/>
      <c r="D9" s="27"/>
      <c r="E9" s="26"/>
      <c r="F9" s="1"/>
      <c r="G9" s="26"/>
      <c r="K9" s="27"/>
      <c r="L9" s="28" t="s">
        <v>81</v>
      </c>
      <c r="M9" s="27"/>
      <c r="N9" s="28"/>
      <c r="O9" s="28"/>
      <c r="P9" s="28" t="s">
        <v>57</v>
      </c>
      <c r="Q9" s="26"/>
      <c r="R9" s="27"/>
      <c r="V9" s="24"/>
      <c r="W9" s="20"/>
      <c r="X9" s="25"/>
      <c r="Y9" s="27"/>
      <c r="Z9" s="26"/>
      <c r="AA9" s="1"/>
      <c r="AB9" s="26"/>
      <c r="AF9" s="27"/>
      <c r="AG9" s="28" t="s">
        <v>81</v>
      </c>
      <c r="AH9" s="27"/>
      <c r="AI9" s="28"/>
      <c r="AJ9" s="28"/>
      <c r="AK9" s="28" t="s">
        <v>57</v>
      </c>
      <c r="AL9" s="26"/>
      <c r="AM9" s="27"/>
    </row>
    <row r="10" spans="1:39">
      <c r="A10" s="24"/>
      <c r="B10" s="20"/>
      <c r="C10" s="25"/>
      <c r="D10" s="27"/>
      <c r="E10" s="26"/>
      <c r="F10" s="1"/>
      <c r="G10" s="26"/>
      <c r="H10" s="248" t="s">
        <v>49</v>
      </c>
      <c r="I10" s="248"/>
      <c r="J10" s="248"/>
      <c r="K10" s="27"/>
      <c r="L10" s="28" t="s">
        <v>82</v>
      </c>
      <c r="M10" s="27"/>
      <c r="N10" s="28" t="s">
        <v>59</v>
      </c>
      <c r="O10" s="28"/>
      <c r="P10" s="28" t="s">
        <v>60</v>
      </c>
      <c r="Q10" s="26"/>
      <c r="R10" s="27"/>
      <c r="S10" s="29"/>
      <c r="V10" s="24"/>
      <c r="W10" s="20"/>
      <c r="X10" s="25"/>
      <c r="Y10" s="27"/>
      <c r="Z10" s="26"/>
      <c r="AA10" s="1"/>
      <c r="AB10" s="26"/>
      <c r="AC10" s="248" t="s">
        <v>49</v>
      </c>
      <c r="AD10" s="248"/>
      <c r="AE10" s="248"/>
      <c r="AF10" s="27"/>
      <c r="AG10" s="28" t="s">
        <v>82</v>
      </c>
      <c r="AH10" s="27"/>
      <c r="AI10" s="28" t="s">
        <v>59</v>
      </c>
      <c r="AJ10" s="28"/>
      <c r="AK10" s="28" t="s">
        <v>60</v>
      </c>
      <c r="AL10" s="26"/>
      <c r="AM10" s="27"/>
    </row>
    <row r="11" spans="1:39" ht="42">
      <c r="A11" s="24"/>
      <c r="B11" s="20"/>
      <c r="C11" s="25"/>
      <c r="D11" s="27" t="s">
        <v>62</v>
      </c>
      <c r="E11" s="26"/>
      <c r="F11" s="48" t="s">
        <v>63</v>
      </c>
      <c r="G11" s="26"/>
      <c r="H11" s="27" t="s">
        <v>64</v>
      </c>
      <c r="I11" s="26"/>
      <c r="J11" s="27"/>
      <c r="K11" s="27"/>
      <c r="L11" s="28" t="s">
        <v>65</v>
      </c>
      <c r="M11" s="27"/>
      <c r="N11" s="28" t="s">
        <v>66</v>
      </c>
      <c r="O11" s="28"/>
      <c r="P11" s="28" t="s">
        <v>67</v>
      </c>
      <c r="Q11" s="26"/>
      <c r="R11" s="3" t="s">
        <v>69</v>
      </c>
      <c r="S11" s="29"/>
      <c r="V11" s="24"/>
      <c r="W11" s="20"/>
      <c r="X11" s="25"/>
      <c r="Y11" s="27" t="s">
        <v>62</v>
      </c>
      <c r="Z11" s="26"/>
      <c r="AA11" s="48" t="s">
        <v>63</v>
      </c>
      <c r="AB11" s="26"/>
      <c r="AC11" s="27" t="s">
        <v>64</v>
      </c>
      <c r="AD11" s="26"/>
      <c r="AE11" s="27"/>
      <c r="AF11" s="27"/>
      <c r="AG11" s="28" t="s">
        <v>65</v>
      </c>
      <c r="AH11" s="27"/>
      <c r="AI11" s="28" t="s">
        <v>66</v>
      </c>
      <c r="AJ11" s="28"/>
      <c r="AK11" s="28" t="s">
        <v>67</v>
      </c>
      <c r="AL11" s="26"/>
      <c r="AM11" s="3" t="s">
        <v>69</v>
      </c>
    </row>
    <row r="12" spans="1:39">
      <c r="A12" s="24"/>
      <c r="B12" s="5" t="s">
        <v>5</v>
      </c>
      <c r="C12" s="35"/>
      <c r="D12" s="36" t="s">
        <v>70</v>
      </c>
      <c r="E12" s="26"/>
      <c r="F12" s="37" t="s">
        <v>71</v>
      </c>
      <c r="G12" s="26"/>
      <c r="H12" s="36" t="s">
        <v>72</v>
      </c>
      <c r="I12" s="26"/>
      <c r="J12" s="37" t="s">
        <v>73</v>
      </c>
      <c r="K12" s="28"/>
      <c r="L12" s="37" t="s">
        <v>74</v>
      </c>
      <c r="M12" s="28"/>
      <c r="N12" s="37" t="s">
        <v>75</v>
      </c>
      <c r="O12" s="28"/>
      <c r="P12" s="37" t="s">
        <v>76</v>
      </c>
      <c r="Q12" s="26"/>
      <c r="R12" s="36" t="s">
        <v>78</v>
      </c>
      <c r="V12" s="24"/>
      <c r="W12" s="5" t="s">
        <v>5</v>
      </c>
      <c r="X12" s="35"/>
      <c r="Y12" s="36" t="s">
        <v>70</v>
      </c>
      <c r="Z12" s="26"/>
      <c r="AA12" s="37" t="s">
        <v>71</v>
      </c>
      <c r="AB12" s="26"/>
      <c r="AC12" s="36" t="s">
        <v>72</v>
      </c>
      <c r="AD12" s="26"/>
      <c r="AE12" s="37" t="s">
        <v>73</v>
      </c>
      <c r="AF12" s="28"/>
      <c r="AG12" s="37" t="s">
        <v>74</v>
      </c>
      <c r="AH12" s="28"/>
      <c r="AI12" s="37" t="s">
        <v>75</v>
      </c>
      <c r="AJ12" s="28"/>
      <c r="AK12" s="37" t="s">
        <v>76</v>
      </c>
      <c r="AL12" s="26"/>
      <c r="AM12" s="36" t="s">
        <v>78</v>
      </c>
    </row>
    <row r="13" spans="1:39">
      <c r="A13" s="24"/>
      <c r="B13" s="20"/>
      <c r="C13" s="35"/>
      <c r="D13" s="25"/>
      <c r="E13" s="35"/>
      <c r="F13" s="31"/>
      <c r="G13" s="35"/>
      <c r="H13" s="25"/>
      <c r="I13" s="35"/>
      <c r="J13" s="31"/>
      <c r="K13" s="31"/>
      <c r="M13" s="31"/>
      <c r="N13" s="31"/>
      <c r="O13" s="31"/>
      <c r="Q13" s="35"/>
      <c r="R13" s="8"/>
      <c r="S13" s="29"/>
      <c r="V13" s="24"/>
      <c r="W13" s="20"/>
      <c r="X13" s="35"/>
      <c r="Y13" s="25"/>
      <c r="Z13" s="35"/>
      <c r="AA13" s="31"/>
      <c r="AB13" s="35"/>
      <c r="AC13" s="25"/>
      <c r="AD13" s="35"/>
      <c r="AE13" s="31"/>
      <c r="AF13" s="31"/>
      <c r="AH13" s="31"/>
      <c r="AI13" s="31"/>
      <c r="AJ13" s="31"/>
      <c r="AL13" s="35"/>
      <c r="AM13" s="8"/>
    </row>
    <row r="14" spans="1:39" s="55" customFormat="1" ht="23.85" customHeight="1">
      <c r="A14" s="92" t="s">
        <v>164</v>
      </c>
      <c r="B14" s="50"/>
      <c r="C14" s="51"/>
      <c r="D14" s="42">
        <v>1437832</v>
      </c>
      <c r="E14" s="11"/>
      <c r="F14" s="42">
        <v>-267007</v>
      </c>
      <c r="G14" s="11"/>
      <c r="H14" s="52">
        <v>0</v>
      </c>
      <c r="I14" s="11"/>
      <c r="J14" s="53">
        <v>-89461</v>
      </c>
      <c r="K14" s="54"/>
      <c r="L14" s="52">
        <v>0</v>
      </c>
      <c r="M14" s="54"/>
      <c r="N14" s="53">
        <v>0</v>
      </c>
      <c r="O14" s="54"/>
      <c r="P14" s="53">
        <v>0</v>
      </c>
      <c r="Q14" s="42"/>
      <c r="R14" s="11">
        <v>1081364</v>
      </c>
      <c r="V14" s="92" t="s">
        <v>164</v>
      </c>
      <c r="W14" s="50"/>
      <c r="X14" s="51"/>
      <c r="Y14" s="42">
        <v>1437832</v>
      </c>
      <c r="Z14" s="11"/>
      <c r="AA14" s="42">
        <v>-267007</v>
      </c>
      <c r="AB14" s="11"/>
      <c r="AC14" s="52">
        <v>0</v>
      </c>
      <c r="AD14" s="11"/>
      <c r="AE14" s="53">
        <v>-89461</v>
      </c>
      <c r="AF14" s="54"/>
      <c r="AG14" s="52">
        <v>0</v>
      </c>
      <c r="AH14" s="54"/>
      <c r="AI14" s="53">
        <v>0</v>
      </c>
      <c r="AJ14" s="54"/>
      <c r="AK14" s="53">
        <v>0</v>
      </c>
      <c r="AL14" s="42"/>
      <c r="AM14" s="11">
        <v>1081364</v>
      </c>
    </row>
    <row r="15" spans="1:39" s="55" customFormat="1" ht="23.85" customHeight="1">
      <c r="A15" s="49" t="s">
        <v>80</v>
      </c>
      <c r="B15" s="50"/>
      <c r="C15" s="51"/>
      <c r="D15" s="42">
        <v>915144</v>
      </c>
      <c r="E15" s="11"/>
      <c r="F15" s="42">
        <v>-5287</v>
      </c>
      <c r="G15" s="11"/>
      <c r="H15" s="52">
        <v>0</v>
      </c>
      <c r="I15" s="11"/>
      <c r="J15" s="53">
        <v>0</v>
      </c>
      <c r="K15" s="54"/>
      <c r="L15" s="52">
        <v>0</v>
      </c>
      <c r="M15" s="54"/>
      <c r="N15" s="53">
        <v>0</v>
      </c>
      <c r="O15" s="54"/>
      <c r="P15" s="53">
        <v>0</v>
      </c>
      <c r="Q15" s="42"/>
      <c r="R15" s="11">
        <v>909857</v>
      </c>
      <c r="S15" s="103"/>
      <c r="V15" s="49" t="s">
        <v>80</v>
      </c>
      <c r="W15" s="50"/>
      <c r="X15" s="51"/>
      <c r="Y15" s="42">
        <v>915144</v>
      </c>
      <c r="Z15" s="11"/>
      <c r="AA15" s="42">
        <v>-5287</v>
      </c>
      <c r="AB15" s="11"/>
      <c r="AC15" s="52">
        <v>0</v>
      </c>
      <c r="AD15" s="11"/>
      <c r="AE15" s="53">
        <v>0</v>
      </c>
      <c r="AF15" s="54"/>
      <c r="AG15" s="52">
        <v>0</v>
      </c>
      <c r="AH15" s="54"/>
      <c r="AI15" s="53">
        <v>0</v>
      </c>
      <c r="AJ15" s="54"/>
      <c r="AK15" s="53">
        <v>0</v>
      </c>
      <c r="AL15" s="42"/>
      <c r="AM15" s="11">
        <v>909857</v>
      </c>
    </row>
    <row r="16" spans="1:39" s="55" customFormat="1" ht="23.85" customHeight="1">
      <c r="A16" s="49" t="s">
        <v>192</v>
      </c>
      <c r="B16" s="56"/>
      <c r="D16" s="52">
        <v>0</v>
      </c>
      <c r="E16" s="11"/>
      <c r="F16" s="52">
        <v>0</v>
      </c>
      <c r="G16" s="13"/>
      <c r="H16" s="52">
        <v>0</v>
      </c>
      <c r="I16" s="57"/>
      <c r="J16" s="52">
        <v>1520</v>
      </c>
      <c r="K16" s="53"/>
      <c r="L16" s="52">
        <v>0</v>
      </c>
      <c r="M16" s="52"/>
      <c r="N16" s="52">
        <v>0</v>
      </c>
      <c r="O16" s="52"/>
      <c r="P16" s="52">
        <v>0</v>
      </c>
      <c r="Q16" s="52"/>
      <c r="R16" s="52">
        <f>J16+P16</f>
        <v>1520</v>
      </c>
      <c r="S16" s="53"/>
      <c r="T16" s="53"/>
      <c r="V16" s="49" t="s">
        <v>192</v>
      </c>
      <c r="W16" s="56"/>
      <c r="Y16" s="52">
        <v>0</v>
      </c>
      <c r="Z16" s="11"/>
      <c r="AA16" s="52">
        <v>0</v>
      </c>
      <c r="AB16" s="13"/>
      <c r="AC16" s="52">
        <v>0</v>
      </c>
      <c r="AD16" s="57"/>
      <c r="AE16" s="52">
        <v>1520</v>
      </c>
      <c r="AF16" s="53"/>
      <c r="AG16" s="52">
        <v>0</v>
      </c>
      <c r="AH16" s="52"/>
      <c r="AI16" s="52">
        <v>0</v>
      </c>
      <c r="AJ16" s="52"/>
      <c r="AK16" s="52">
        <v>0</v>
      </c>
      <c r="AL16" s="52"/>
      <c r="AM16" s="52">
        <f>AE16+AK16</f>
        <v>1520</v>
      </c>
    </row>
    <row r="17" spans="1:39" s="55" customFormat="1" ht="23.85" customHeight="1" thickBot="1">
      <c r="A17" s="96" t="s">
        <v>237</v>
      </c>
      <c r="B17" s="56"/>
      <c r="D17" s="59">
        <f>SUM(D14:D16)</f>
        <v>2352976</v>
      </c>
      <c r="E17" s="57"/>
      <c r="F17" s="59">
        <f>SUM(F14:F16)</f>
        <v>-272294</v>
      </c>
      <c r="G17" s="57"/>
      <c r="H17" s="59">
        <f>SUM(H14:H16)</f>
        <v>0</v>
      </c>
      <c r="I17" s="57"/>
      <c r="J17" s="59">
        <f>SUM(J14:J16)</f>
        <v>-87941</v>
      </c>
      <c r="K17" s="53"/>
      <c r="L17" s="59">
        <f>SUM(L14:L16)</f>
        <v>0</v>
      </c>
      <c r="M17" s="53"/>
      <c r="N17" s="59">
        <v>0</v>
      </c>
      <c r="O17" s="53"/>
      <c r="P17" s="59">
        <v>0</v>
      </c>
      <c r="Q17" s="11"/>
      <c r="R17" s="59">
        <f>SUM(R14:R16)</f>
        <v>1992741</v>
      </c>
      <c r="S17" s="60">
        <v>0</v>
      </c>
      <c r="V17" s="96" t="s">
        <v>237</v>
      </c>
      <c r="W17" s="56"/>
      <c r="Y17" s="59">
        <f>SUM(Y14:Y16)</f>
        <v>2352976</v>
      </c>
      <c r="Z17" s="57"/>
      <c r="AA17" s="59">
        <f>SUM(AA14:AA16)</f>
        <v>-272294</v>
      </c>
      <c r="AB17" s="57"/>
      <c r="AC17" s="59">
        <f>SUM(AC14:AC16)</f>
        <v>0</v>
      </c>
      <c r="AD17" s="57"/>
      <c r="AE17" s="59">
        <f>SUM(AE14:AE16)</f>
        <v>-87941</v>
      </c>
      <c r="AF17" s="53"/>
      <c r="AG17" s="59">
        <f>SUM(AG14:AG16)</f>
        <v>0</v>
      </c>
      <c r="AH17" s="53"/>
      <c r="AI17" s="59">
        <v>0</v>
      </c>
      <c r="AJ17" s="53"/>
      <c r="AK17" s="59">
        <v>0</v>
      </c>
      <c r="AL17" s="11"/>
      <c r="AM17" s="59">
        <f>SUM(AM14:AM16)</f>
        <v>1992741</v>
      </c>
    </row>
    <row r="18" spans="1:39" s="55" customFormat="1" ht="23.85" customHeight="1" thickTop="1">
      <c r="A18" s="58"/>
      <c r="B18" s="56"/>
      <c r="D18" s="52"/>
      <c r="E18" s="57"/>
      <c r="F18" s="52"/>
      <c r="G18" s="57"/>
      <c r="H18" s="52"/>
      <c r="I18" s="57"/>
      <c r="J18" s="52"/>
      <c r="K18" s="53"/>
      <c r="L18" s="52"/>
      <c r="M18" s="53"/>
      <c r="N18" s="52"/>
      <c r="O18" s="53"/>
      <c r="P18" s="52"/>
      <c r="Q18" s="11"/>
      <c r="R18" s="52"/>
      <c r="S18" s="60"/>
      <c r="V18" s="58"/>
      <c r="W18" s="56"/>
      <c r="Y18" s="52"/>
      <c r="Z18" s="57"/>
      <c r="AA18" s="52"/>
      <c r="AB18" s="57"/>
      <c r="AC18" s="52"/>
      <c r="AD18" s="57"/>
      <c r="AE18" s="52"/>
      <c r="AF18" s="53"/>
      <c r="AG18" s="52"/>
      <c r="AH18" s="53"/>
      <c r="AI18" s="52"/>
      <c r="AJ18" s="53"/>
      <c r="AK18" s="52"/>
      <c r="AL18" s="11"/>
      <c r="AM18" s="52"/>
    </row>
    <row r="19" spans="1:39">
      <c r="A19" s="7" t="s">
        <v>191</v>
      </c>
      <c r="B19" s="8"/>
      <c r="D19" s="10">
        <v>2352976</v>
      </c>
      <c r="E19" s="10"/>
      <c r="F19" s="10">
        <v>-272294</v>
      </c>
      <c r="G19" s="61"/>
      <c r="H19" s="10">
        <v>0</v>
      </c>
      <c r="I19" s="10"/>
      <c r="J19" s="10">
        <v>-91181</v>
      </c>
      <c r="K19" s="10"/>
      <c r="L19" s="10">
        <v>0</v>
      </c>
      <c r="M19" s="10"/>
      <c r="N19" s="9">
        <v>0</v>
      </c>
      <c r="O19" s="10"/>
      <c r="P19" s="10">
        <v>0</v>
      </c>
      <c r="Q19" s="9"/>
      <c r="R19" s="11">
        <v>1989501</v>
      </c>
      <c r="S19" s="9"/>
      <c r="T19" s="9"/>
      <c r="V19" s="7" t="s">
        <v>191</v>
      </c>
      <c r="W19" s="8"/>
      <c r="Y19" s="10">
        <v>2352976</v>
      </c>
      <c r="Z19" s="10"/>
      <c r="AA19" s="10">
        <v>-272294</v>
      </c>
      <c r="AB19" s="61"/>
      <c r="AC19" s="10">
        <v>0</v>
      </c>
      <c r="AD19" s="10"/>
      <c r="AE19" s="10">
        <v>-91181</v>
      </c>
      <c r="AF19" s="10"/>
      <c r="AG19" s="10">
        <v>0</v>
      </c>
      <c r="AH19" s="10"/>
      <c r="AI19" s="9">
        <v>0</v>
      </c>
      <c r="AJ19" s="10"/>
      <c r="AK19" s="10">
        <v>0</v>
      </c>
      <c r="AL19" s="9"/>
      <c r="AM19" s="11">
        <v>1989501</v>
      </c>
    </row>
    <row r="20" spans="1:39">
      <c r="A20" s="4" t="s">
        <v>80</v>
      </c>
      <c r="B20" s="8">
        <v>25</v>
      </c>
      <c r="D20" s="10">
        <v>14117858</v>
      </c>
      <c r="E20" s="10"/>
      <c r="F20" s="10">
        <v>-12909672</v>
      </c>
      <c r="G20" s="61"/>
      <c r="H20" s="10">
        <v>0</v>
      </c>
      <c r="I20" s="10"/>
      <c r="J20" s="10">
        <v>0</v>
      </c>
      <c r="K20" s="10"/>
      <c r="L20" s="10">
        <v>0</v>
      </c>
      <c r="M20" s="10"/>
      <c r="N20" s="9">
        <v>0</v>
      </c>
      <c r="O20" s="10"/>
      <c r="P20" s="10">
        <v>0</v>
      </c>
      <c r="Q20" s="9"/>
      <c r="R20" s="10">
        <v>1208186</v>
      </c>
      <c r="S20" s="9"/>
      <c r="T20" s="9"/>
      <c r="V20" s="4" t="s">
        <v>80</v>
      </c>
      <c r="W20" s="208">
        <v>21</v>
      </c>
      <c r="Y20" s="10">
        <v>14117858</v>
      </c>
      <c r="Z20" s="10"/>
      <c r="AA20" s="10">
        <v>-12909672</v>
      </c>
      <c r="AB20" s="61"/>
      <c r="AC20" s="10">
        <v>0</v>
      </c>
      <c r="AD20" s="10"/>
      <c r="AE20" s="10">
        <v>0</v>
      </c>
      <c r="AF20" s="10"/>
      <c r="AG20" s="10">
        <v>0</v>
      </c>
      <c r="AH20" s="10"/>
      <c r="AI20" s="9">
        <v>0</v>
      </c>
      <c r="AJ20" s="10"/>
      <c r="AK20" s="10">
        <v>0</v>
      </c>
      <c r="AL20" s="9"/>
      <c r="AM20" s="10">
        <v>1208186</v>
      </c>
    </row>
    <row r="21" spans="1:39">
      <c r="A21" s="4" t="s">
        <v>79</v>
      </c>
      <c r="B21" s="8"/>
      <c r="D21" s="10">
        <v>0</v>
      </c>
      <c r="E21" s="10"/>
      <c r="F21" s="10">
        <v>0</v>
      </c>
      <c r="G21" s="10"/>
      <c r="H21" s="10">
        <v>0</v>
      </c>
      <c r="I21" s="10"/>
      <c r="J21" s="10">
        <v>0</v>
      </c>
      <c r="K21" s="10"/>
      <c r="L21" s="10">
        <v>0</v>
      </c>
      <c r="M21" s="10"/>
      <c r="N21" s="10">
        <v>0</v>
      </c>
      <c r="O21" s="10"/>
      <c r="P21" s="10">
        <v>0</v>
      </c>
      <c r="Q21" s="10"/>
      <c r="R21" s="10">
        <v>0</v>
      </c>
      <c r="S21" s="29"/>
      <c r="V21" s="4" t="s">
        <v>79</v>
      </c>
      <c r="W21" s="8"/>
      <c r="Y21" s="10">
        <v>0</v>
      </c>
      <c r="Z21" s="10"/>
      <c r="AA21" s="10">
        <v>0</v>
      </c>
      <c r="AB21" s="10"/>
      <c r="AC21" s="10">
        <v>0</v>
      </c>
      <c r="AD21" s="10"/>
      <c r="AE21" s="10">
        <v>0</v>
      </c>
      <c r="AF21" s="10"/>
      <c r="AG21" s="10">
        <v>0</v>
      </c>
      <c r="AH21" s="10"/>
      <c r="AI21" s="10">
        <v>0</v>
      </c>
      <c r="AJ21" s="10"/>
      <c r="AK21" s="10">
        <v>0</v>
      </c>
      <c r="AL21" s="10"/>
      <c r="AM21" s="10">
        <v>0</v>
      </c>
    </row>
    <row r="22" spans="1:39">
      <c r="A22" s="4" t="s">
        <v>192</v>
      </c>
      <c r="B22" s="8"/>
      <c r="D22" s="10">
        <v>0</v>
      </c>
      <c r="E22" s="10"/>
      <c r="F22" s="10">
        <v>0</v>
      </c>
      <c r="G22" s="61"/>
      <c r="H22" s="10">
        <v>0</v>
      </c>
      <c r="I22" s="10"/>
      <c r="J22" s="10">
        <f>'PL 6 M'!I36</f>
        <v>55615</v>
      </c>
      <c r="K22" s="10"/>
      <c r="L22" s="10">
        <v>0</v>
      </c>
      <c r="M22" s="10"/>
      <c r="N22" s="9">
        <v>0</v>
      </c>
      <c r="O22" s="10"/>
      <c r="P22" s="10">
        <v>0</v>
      </c>
      <c r="Q22" s="10"/>
      <c r="R22" s="10">
        <f>J22+P22</f>
        <v>55615</v>
      </c>
      <c r="S22" s="9"/>
      <c r="T22" s="9"/>
      <c r="V22" s="4" t="s">
        <v>192</v>
      </c>
      <c r="W22" s="8"/>
      <c r="Y22" s="10">
        <v>0</v>
      </c>
      <c r="Z22" s="10"/>
      <c r="AA22" s="10">
        <v>0</v>
      </c>
      <c r="AB22" s="61"/>
      <c r="AC22" s="10">
        <v>0</v>
      </c>
      <c r="AD22" s="10"/>
      <c r="AE22" s="205">
        <v>55616</v>
      </c>
      <c r="AF22" s="10"/>
      <c r="AG22" s="10">
        <v>0</v>
      </c>
      <c r="AH22" s="10"/>
      <c r="AI22" s="9">
        <v>0</v>
      </c>
      <c r="AJ22" s="10"/>
      <c r="AK22" s="10">
        <v>0</v>
      </c>
      <c r="AL22" s="10"/>
      <c r="AM22" s="205">
        <v>55616</v>
      </c>
    </row>
    <row r="23" spans="1:39" ht="21.75" thickBot="1">
      <c r="A23" s="94" t="s">
        <v>238</v>
      </c>
      <c r="B23" s="8"/>
      <c r="D23" s="113">
        <f>SUM(D19:D22)</f>
        <v>16470834</v>
      </c>
      <c r="E23" s="10"/>
      <c r="F23" s="113">
        <f>SUM(F19:F22)</f>
        <v>-13181966</v>
      </c>
      <c r="G23" s="10"/>
      <c r="H23" s="74">
        <f>SUM(H19:H22)</f>
        <v>0</v>
      </c>
      <c r="I23" s="10"/>
      <c r="J23" s="113">
        <f>SUM(J19:J22)</f>
        <v>-35566</v>
      </c>
      <c r="K23" s="10"/>
      <c r="L23" s="74">
        <f>SUM(L19:L22)</f>
        <v>0</v>
      </c>
      <c r="M23" s="10"/>
      <c r="N23" s="74">
        <f>SUM(N19:N22)</f>
        <v>0</v>
      </c>
      <c r="O23" s="10"/>
      <c r="P23" s="74">
        <f>SUM(P19:P22)</f>
        <v>0</v>
      </c>
      <c r="Q23" s="10"/>
      <c r="R23" s="113">
        <f>SUM(R19:R22)</f>
        <v>3253302</v>
      </c>
      <c r="S23" s="114"/>
      <c r="V23" s="94" t="s">
        <v>238</v>
      </c>
      <c r="W23" s="8"/>
      <c r="Y23" s="113">
        <v>16470834</v>
      </c>
      <c r="Z23" s="10"/>
      <c r="AA23" s="113">
        <v>-13181966</v>
      </c>
      <c r="AB23" s="10"/>
      <c r="AC23" s="74">
        <v>0</v>
      </c>
      <c r="AD23" s="10"/>
      <c r="AE23" s="211">
        <v>-35565</v>
      </c>
      <c r="AF23" s="10"/>
      <c r="AG23" s="74">
        <v>0</v>
      </c>
      <c r="AH23" s="10"/>
      <c r="AI23" s="74">
        <v>0</v>
      </c>
      <c r="AJ23" s="10"/>
      <c r="AK23" s="74">
        <v>0</v>
      </c>
      <c r="AL23" s="10"/>
      <c r="AM23" s="211">
        <v>3253303</v>
      </c>
    </row>
    <row r="24" spans="1:39" ht="18.600000000000001" customHeight="1" thickTop="1">
      <c r="D24" s="9"/>
      <c r="Y24" s="9"/>
    </row>
    <row r="25" spans="1:39">
      <c r="A25" s="17" t="s">
        <v>194</v>
      </c>
      <c r="V25" s="17" t="s">
        <v>194</v>
      </c>
    </row>
    <row r="26" spans="1:39" ht="6.95" hidden="1" customHeight="1"/>
    <row r="27" spans="1:39" ht="21" customHeight="1">
      <c r="AA27" s="62"/>
      <c r="AC27" s="47"/>
      <c r="AG27" s="43"/>
    </row>
    <row r="28" spans="1:39" ht="21.6" customHeight="1">
      <c r="F28" s="62"/>
      <c r="H28" s="47"/>
      <c r="L28" s="43"/>
      <c r="W28" s="8" t="s">
        <v>160</v>
      </c>
      <c r="Y28" s="47"/>
      <c r="AA28" s="46"/>
      <c r="AE28" s="43"/>
      <c r="AI28" s="8" t="s">
        <v>161</v>
      </c>
    </row>
    <row r="29" spans="1:39">
      <c r="B29" s="8" t="s">
        <v>160</v>
      </c>
      <c r="D29" s="47"/>
      <c r="F29" s="46"/>
      <c r="J29" s="43"/>
      <c r="N29" s="8" t="s">
        <v>161</v>
      </c>
      <c r="W29" s="8" t="s">
        <v>159</v>
      </c>
      <c r="AI29" s="8" t="s">
        <v>162</v>
      </c>
    </row>
    <row r="30" spans="1:39">
      <c r="B30" s="8" t="s">
        <v>159</v>
      </c>
      <c r="N30" s="8" t="s">
        <v>162</v>
      </c>
      <c r="W30" s="8"/>
      <c r="AI30" s="8"/>
    </row>
    <row r="31" spans="1:39" ht="6.6" customHeight="1">
      <c r="B31" s="8"/>
      <c r="N31" s="8"/>
      <c r="V31" s="249" t="s">
        <v>175</v>
      </c>
      <c r="W31" s="247"/>
      <c r="X31" s="247"/>
      <c r="Y31" s="247"/>
      <c r="Z31" s="247"/>
      <c r="AA31" s="247"/>
      <c r="AB31" s="247"/>
      <c r="AC31" s="247"/>
      <c r="AD31" s="247"/>
      <c r="AE31" s="247"/>
      <c r="AF31" s="247"/>
      <c r="AG31" s="247"/>
      <c r="AH31" s="247"/>
      <c r="AI31" s="247"/>
      <c r="AJ31" s="247"/>
      <c r="AK31" s="247"/>
      <c r="AL31" s="247"/>
      <c r="AM31" s="247"/>
    </row>
    <row r="32" spans="1:39">
      <c r="A32" s="249" t="s">
        <v>175</v>
      </c>
      <c r="B32" s="247"/>
      <c r="C32" s="247"/>
      <c r="D32" s="247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</row>
    <row r="33" spans="4:29">
      <c r="Y33" s="43"/>
    </row>
    <row r="34" spans="4:29">
      <c r="D34" s="43"/>
      <c r="AA34" s="9"/>
    </row>
    <row r="35" spans="4:29">
      <c r="F35" s="9"/>
    </row>
    <row r="40" spans="4:29">
      <c r="Y40" s="1"/>
      <c r="AC40" s="1"/>
    </row>
    <row r="41" spans="4:29">
      <c r="D41" s="1"/>
      <c r="H41" s="1"/>
    </row>
    <row r="73" spans="12:33">
      <c r="AG73" s="2">
        <v>88888</v>
      </c>
    </row>
    <row r="74" spans="12:33">
      <c r="L74" s="2">
        <v>88888</v>
      </c>
    </row>
  </sheetData>
  <mergeCells count="17">
    <mergeCell ref="AG8:AK8"/>
    <mergeCell ref="AC10:AE10"/>
    <mergeCell ref="V31:AM31"/>
    <mergeCell ref="V2:AM2"/>
    <mergeCell ref="V3:AM3"/>
    <mergeCell ref="V4:AM4"/>
    <mergeCell ref="Y6:AM6"/>
    <mergeCell ref="Y7:AM7"/>
    <mergeCell ref="P1:T1"/>
    <mergeCell ref="L8:P8"/>
    <mergeCell ref="H10:J10"/>
    <mergeCell ref="A32:R32"/>
    <mergeCell ref="A2:R2"/>
    <mergeCell ref="A3:R3"/>
    <mergeCell ref="A4:R4"/>
    <mergeCell ref="D6:R6"/>
    <mergeCell ref="D7:R7"/>
  </mergeCells>
  <pageMargins left="0.62992125984251968" right="0.27559055118110237" top="0.59055118110236227" bottom="0.27559055118110237" header="0.31496062992125984" footer="0.19685039370078741"/>
  <pageSetup paperSize="9" scale="90" fitToHeight="0" orientation="landscape" r:id="rId1"/>
  <colBreaks count="1" manualBreakCount="1">
    <brk id="18" max="3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7FE19-7151-4B13-94BE-F7B77218AFA8}">
  <sheetPr>
    <tabColor rgb="FF92D050"/>
    <pageSetUpPr fitToPage="1"/>
  </sheetPr>
  <dimension ref="A1:Y45"/>
  <sheetViews>
    <sheetView view="pageBreakPreview" topLeftCell="A5" zoomScale="80" zoomScaleNormal="130" zoomScaleSheetLayoutView="80" workbookViewId="0">
      <selection activeCell="M20" sqref="M20"/>
    </sheetView>
  </sheetViews>
  <sheetFormatPr defaultRowHeight="21"/>
  <cols>
    <col min="1" max="1" width="2.5703125" customWidth="1"/>
    <col min="2" max="2" width="39.140625" style="4" customWidth="1"/>
    <col min="3" max="3" width="4.85546875" style="2" customWidth="1"/>
    <col min="4" max="4" width="1" style="2" customWidth="1"/>
    <col min="5" max="5" width="13.5703125" style="2" customWidth="1"/>
    <col min="6" max="6" width="1" style="2" customWidth="1"/>
    <col min="7" max="7" width="12.5703125" style="2" customWidth="1"/>
    <col min="8" max="8" width="1" style="2" customWidth="1"/>
    <col min="9" max="9" width="13" style="108" customWidth="1"/>
    <col min="10" max="10" width="1" style="2" customWidth="1"/>
    <col min="11" max="11" width="13.140625" style="2" customWidth="1"/>
    <col min="12" max="13" width="11.140625" bestFit="1" customWidth="1"/>
    <col min="15" max="15" width="2.5703125" customWidth="1"/>
    <col min="16" max="16" width="39.140625" style="4" customWidth="1"/>
    <col min="17" max="17" width="4.85546875" style="2" customWidth="1"/>
    <col min="18" max="18" width="1" style="2" customWidth="1"/>
    <col min="19" max="19" width="13.5703125" style="2" customWidth="1"/>
    <col min="20" max="20" width="1" style="2" customWidth="1"/>
    <col min="21" max="21" width="12.5703125" style="2" customWidth="1"/>
    <col min="22" max="22" width="1" style="2" customWidth="1"/>
    <col min="23" max="23" width="13" style="108" customWidth="1"/>
    <col min="24" max="24" width="1" style="2" customWidth="1"/>
    <col min="25" max="25" width="13.140625" style="2" customWidth="1"/>
  </cols>
  <sheetData>
    <row r="1" spans="1:25">
      <c r="I1" s="247" t="s">
        <v>193</v>
      </c>
      <c r="J1" s="247"/>
      <c r="K1" s="247"/>
      <c r="W1" s="247" t="s">
        <v>193</v>
      </c>
      <c r="X1" s="247"/>
      <c r="Y1" s="247"/>
    </row>
    <row r="2" spans="1:25">
      <c r="B2" s="241" t="s">
        <v>0</v>
      </c>
      <c r="C2" s="241"/>
      <c r="D2" s="241"/>
      <c r="E2" s="241"/>
      <c r="F2" s="241"/>
      <c r="G2" s="241"/>
      <c r="H2" s="241"/>
      <c r="I2" s="241"/>
      <c r="J2" s="241"/>
      <c r="K2" s="241"/>
      <c r="P2" s="241" t="s">
        <v>0</v>
      </c>
      <c r="Q2" s="241"/>
      <c r="R2" s="241"/>
      <c r="S2" s="241"/>
      <c r="T2" s="241"/>
      <c r="U2" s="241"/>
      <c r="V2" s="241"/>
      <c r="W2" s="241"/>
      <c r="X2" s="241"/>
      <c r="Y2" s="241"/>
    </row>
    <row r="3" spans="1:25">
      <c r="B3" s="252" t="s">
        <v>163</v>
      </c>
      <c r="C3" s="252"/>
      <c r="D3" s="252"/>
      <c r="E3" s="252"/>
      <c r="F3" s="252"/>
      <c r="G3" s="252"/>
      <c r="H3" s="252"/>
      <c r="I3" s="252"/>
      <c r="J3" s="252"/>
      <c r="K3" s="252"/>
      <c r="P3" s="252" t="s">
        <v>163</v>
      </c>
      <c r="Q3" s="252"/>
      <c r="R3" s="252"/>
      <c r="S3" s="252"/>
      <c r="T3" s="252"/>
      <c r="U3" s="252"/>
      <c r="V3" s="252"/>
      <c r="W3" s="252"/>
      <c r="X3" s="252"/>
      <c r="Y3" s="252"/>
    </row>
    <row r="4" spans="1:25">
      <c r="B4" s="250" t="s">
        <v>235</v>
      </c>
      <c r="C4" s="250"/>
      <c r="D4" s="250"/>
      <c r="E4" s="250"/>
      <c r="F4" s="250"/>
      <c r="G4" s="250"/>
      <c r="H4" s="250"/>
      <c r="I4" s="250"/>
      <c r="J4" s="250"/>
      <c r="K4" s="250"/>
      <c r="P4" s="250" t="s">
        <v>235</v>
      </c>
      <c r="Q4" s="250"/>
      <c r="R4" s="250"/>
      <c r="S4" s="250"/>
      <c r="T4" s="250"/>
      <c r="U4" s="250"/>
      <c r="V4" s="250"/>
      <c r="W4" s="250"/>
      <c r="X4" s="250"/>
      <c r="Y4" s="250"/>
    </row>
    <row r="5" spans="1:25" ht="14.1" customHeight="1">
      <c r="B5" s="22"/>
      <c r="C5" s="22"/>
      <c r="D5" s="22"/>
      <c r="E5" s="22"/>
      <c r="F5" s="22"/>
      <c r="G5" s="22"/>
      <c r="H5" s="22"/>
      <c r="I5" s="22"/>
      <c r="J5" s="22"/>
      <c r="K5" s="22"/>
      <c r="P5" s="22"/>
      <c r="Q5" s="22"/>
      <c r="R5" s="22"/>
      <c r="S5" s="22"/>
      <c r="T5" s="22"/>
      <c r="U5" s="22"/>
      <c r="V5" s="22"/>
      <c r="W5" s="22"/>
      <c r="X5" s="22"/>
      <c r="Y5" s="22"/>
    </row>
    <row r="6" spans="1:25">
      <c r="E6" s="243" t="s">
        <v>2</v>
      </c>
      <c r="F6" s="243"/>
      <c r="G6" s="243"/>
      <c r="H6" s="243"/>
      <c r="I6" s="243"/>
      <c r="J6" s="243"/>
      <c r="K6" s="243"/>
      <c r="S6" s="243" t="s">
        <v>2</v>
      </c>
      <c r="T6" s="243"/>
      <c r="U6" s="243"/>
      <c r="V6" s="243"/>
      <c r="W6" s="243"/>
      <c r="X6" s="243"/>
      <c r="Y6" s="243"/>
    </row>
    <row r="7" spans="1:25">
      <c r="B7" s="1"/>
      <c r="E7" s="245" t="s">
        <v>3</v>
      </c>
      <c r="F7" s="245"/>
      <c r="G7" s="245"/>
      <c r="I7" s="243" t="s">
        <v>4</v>
      </c>
      <c r="J7" s="243"/>
      <c r="K7" s="243"/>
      <c r="P7" s="1"/>
      <c r="S7" s="245" t="s">
        <v>3</v>
      </c>
      <c r="T7" s="245"/>
      <c r="U7" s="245"/>
      <c r="W7" s="243" t="s">
        <v>4</v>
      </c>
      <c r="X7" s="243"/>
      <c r="Y7" s="243"/>
    </row>
    <row r="8" spans="1:25">
      <c r="B8" s="1"/>
      <c r="E8" s="243" t="s">
        <v>206</v>
      </c>
      <c r="F8" s="243"/>
      <c r="G8" s="243"/>
      <c r="H8" s="243"/>
      <c r="I8" s="243"/>
      <c r="J8" s="243"/>
      <c r="K8" s="243"/>
      <c r="P8" s="1"/>
      <c r="S8" s="243" t="s">
        <v>206</v>
      </c>
      <c r="T8" s="243"/>
      <c r="U8" s="243"/>
      <c r="V8" s="243"/>
      <c r="W8" s="243"/>
      <c r="X8" s="243"/>
      <c r="Y8" s="243"/>
    </row>
    <row r="9" spans="1:25">
      <c r="C9" s="3"/>
      <c r="D9" s="3"/>
      <c r="E9" s="104" t="s">
        <v>208</v>
      </c>
      <c r="F9" s="6"/>
      <c r="G9" s="104" t="s">
        <v>226</v>
      </c>
      <c r="H9" s="3"/>
      <c r="I9" s="104" t="s">
        <v>208</v>
      </c>
      <c r="J9" s="6"/>
      <c r="K9" s="104" t="s">
        <v>226</v>
      </c>
      <c r="Q9" s="3"/>
      <c r="R9" s="3"/>
      <c r="S9" s="104" t="s">
        <v>208</v>
      </c>
      <c r="T9" s="6"/>
      <c r="U9" s="104" t="s">
        <v>226</v>
      </c>
      <c r="V9" s="3"/>
      <c r="W9" s="104" t="s">
        <v>208</v>
      </c>
      <c r="X9" s="6"/>
      <c r="Y9" s="104" t="s">
        <v>226</v>
      </c>
    </row>
    <row r="10" spans="1:25">
      <c r="A10" s="7" t="s">
        <v>84</v>
      </c>
      <c r="C10" s="8"/>
      <c r="D10" s="8"/>
      <c r="E10" s="63"/>
      <c r="F10" s="63"/>
      <c r="G10" s="63"/>
      <c r="H10" s="8"/>
      <c r="I10" s="109"/>
      <c r="J10" s="63"/>
      <c r="K10" s="99"/>
      <c r="O10" s="7" t="s">
        <v>84</v>
      </c>
      <c r="Q10" s="8"/>
      <c r="R10" s="8"/>
      <c r="S10" s="63"/>
      <c r="T10" s="63"/>
      <c r="U10" s="63"/>
      <c r="V10" s="8"/>
      <c r="W10" s="109"/>
      <c r="X10" s="63"/>
      <c r="Y10" s="99"/>
    </row>
    <row r="11" spans="1:25">
      <c r="B11" s="4" t="s">
        <v>85</v>
      </c>
      <c r="C11" s="8"/>
      <c r="D11" s="8"/>
      <c r="E11" s="97">
        <v>141779</v>
      </c>
      <c r="F11" s="97"/>
      <c r="G11" s="97">
        <v>81870</v>
      </c>
      <c r="H11" s="98"/>
      <c r="I11" s="97">
        <v>35426</v>
      </c>
      <c r="J11" s="97"/>
      <c r="K11" s="97">
        <v>64430</v>
      </c>
      <c r="L11" s="145"/>
      <c r="M11" s="147"/>
      <c r="P11" s="4" t="s">
        <v>85</v>
      </c>
      <c r="Q11" s="8"/>
      <c r="R11" s="8"/>
      <c r="S11" s="97">
        <v>141779</v>
      </c>
      <c r="T11" s="97"/>
      <c r="U11" s="97">
        <v>81870</v>
      </c>
      <c r="V11" s="98"/>
      <c r="W11" s="97">
        <v>35426</v>
      </c>
      <c r="X11" s="97"/>
      <c r="Y11" s="97">
        <v>64430</v>
      </c>
    </row>
    <row r="12" spans="1:25">
      <c r="A12" s="7" t="s">
        <v>87</v>
      </c>
      <c r="C12" s="8"/>
      <c r="D12" s="8"/>
      <c r="E12" s="97"/>
      <c r="F12" s="97"/>
      <c r="G12" s="97"/>
      <c r="H12" s="98"/>
      <c r="I12" s="97"/>
      <c r="J12" s="97"/>
      <c r="K12" s="97"/>
      <c r="L12" s="145"/>
      <c r="M12" s="147"/>
      <c r="O12" s="7" t="s">
        <v>87</v>
      </c>
      <c r="Q12" s="8"/>
      <c r="R12" s="8"/>
      <c r="S12" s="97"/>
      <c r="T12" s="97"/>
      <c r="U12" s="97"/>
      <c r="V12" s="98"/>
      <c r="W12" s="97"/>
      <c r="X12" s="97"/>
      <c r="Y12" s="97"/>
    </row>
    <row r="13" spans="1:25">
      <c r="B13" s="4" t="s">
        <v>86</v>
      </c>
      <c r="C13" s="8"/>
      <c r="D13" s="8"/>
      <c r="E13" s="97">
        <v>17945</v>
      </c>
      <c r="F13" s="97"/>
      <c r="G13" s="97">
        <v>794</v>
      </c>
      <c r="H13" s="98"/>
      <c r="I13" s="97">
        <v>4597</v>
      </c>
      <c r="J13" s="97"/>
      <c r="K13" s="218">
        <v>7246</v>
      </c>
      <c r="L13" s="145"/>
      <c r="M13" s="147"/>
      <c r="P13" s="4" t="s">
        <v>86</v>
      </c>
      <c r="Q13" s="8"/>
      <c r="R13" s="8"/>
      <c r="S13" s="97">
        <v>17945</v>
      </c>
      <c r="T13" s="97"/>
      <c r="U13" s="97">
        <v>794</v>
      </c>
      <c r="V13" s="98"/>
      <c r="W13" s="97">
        <v>4597</v>
      </c>
      <c r="X13" s="97"/>
      <c r="Y13" s="99">
        <v>246</v>
      </c>
    </row>
    <row r="14" spans="1:25">
      <c r="B14" s="4" t="s">
        <v>168</v>
      </c>
      <c r="C14" s="8"/>
      <c r="D14" s="8"/>
      <c r="E14" s="97">
        <v>43</v>
      </c>
      <c r="F14" s="97"/>
      <c r="G14" s="10">
        <v>409</v>
      </c>
      <c r="H14" s="98"/>
      <c r="I14" s="97">
        <v>0</v>
      </c>
      <c r="J14" s="97"/>
      <c r="K14" s="99">
        <v>0</v>
      </c>
      <c r="L14" s="145"/>
      <c r="M14" s="147"/>
      <c r="P14" s="4" t="s">
        <v>168</v>
      </c>
      <c r="Q14" s="8"/>
      <c r="R14" s="8"/>
      <c r="S14" s="97">
        <v>43</v>
      </c>
      <c r="T14" s="97"/>
      <c r="U14" s="10">
        <v>409</v>
      </c>
      <c r="V14" s="98"/>
      <c r="W14" s="97">
        <v>0</v>
      </c>
      <c r="X14" s="97"/>
      <c r="Y14" s="99">
        <v>0</v>
      </c>
    </row>
    <row r="15" spans="1:25">
      <c r="B15" s="4" t="s">
        <v>229</v>
      </c>
      <c r="C15" s="8"/>
      <c r="D15" s="8"/>
      <c r="E15" s="97">
        <v>111581</v>
      </c>
      <c r="F15" s="97"/>
      <c r="G15" s="10">
        <v>0</v>
      </c>
      <c r="H15" s="98"/>
      <c r="I15" s="97">
        <v>110715</v>
      </c>
      <c r="J15" s="97"/>
      <c r="K15" s="99">
        <v>0</v>
      </c>
      <c r="L15" s="145"/>
      <c r="M15" s="147"/>
      <c r="P15" s="4" t="s">
        <v>229</v>
      </c>
      <c r="Q15" s="8"/>
      <c r="R15" s="8"/>
      <c r="S15" s="97">
        <v>111581</v>
      </c>
      <c r="T15" s="97"/>
      <c r="U15" s="10">
        <v>0</v>
      </c>
      <c r="V15" s="98"/>
      <c r="W15" s="97">
        <v>110715</v>
      </c>
      <c r="X15" s="97"/>
      <c r="Y15" s="99">
        <v>0</v>
      </c>
    </row>
    <row r="16" spans="1:25" hidden="1">
      <c r="B16" s="4" t="s">
        <v>167</v>
      </c>
      <c r="C16" s="8"/>
      <c r="D16" s="8"/>
      <c r="E16" s="97">
        <v>0</v>
      </c>
      <c r="F16" s="97"/>
      <c r="G16" s="10">
        <v>0</v>
      </c>
      <c r="H16" s="98"/>
      <c r="I16" s="97">
        <v>0</v>
      </c>
      <c r="J16" s="97"/>
      <c r="K16" s="99">
        <v>0</v>
      </c>
      <c r="L16" s="145"/>
      <c r="M16" s="147"/>
      <c r="P16" s="4" t="s">
        <v>167</v>
      </c>
      <c r="Q16" s="8"/>
      <c r="R16" s="8"/>
      <c r="S16" s="97">
        <v>0</v>
      </c>
      <c r="T16" s="97"/>
      <c r="U16" s="10">
        <v>0</v>
      </c>
      <c r="V16" s="98"/>
      <c r="W16" s="97">
        <v>0</v>
      </c>
      <c r="X16" s="97"/>
      <c r="Y16" s="99">
        <v>0</v>
      </c>
    </row>
    <row r="17" spans="1:25">
      <c r="B17" s="4" t="s">
        <v>177</v>
      </c>
      <c r="C17" s="8"/>
      <c r="D17" s="8"/>
      <c r="E17" s="97">
        <v>712</v>
      </c>
      <c r="F17" s="97"/>
      <c r="G17" s="10">
        <v>0</v>
      </c>
      <c r="H17" s="98"/>
      <c r="I17" s="97">
        <v>9</v>
      </c>
      <c r="J17" s="97"/>
      <c r="K17" s="99">
        <v>0</v>
      </c>
      <c r="L17" s="145"/>
      <c r="M17" s="147"/>
      <c r="P17" s="4" t="s">
        <v>177</v>
      </c>
      <c r="Q17" s="8"/>
      <c r="R17" s="8"/>
      <c r="S17" s="97">
        <v>712</v>
      </c>
      <c r="T17" s="97"/>
      <c r="U17" s="10">
        <v>0</v>
      </c>
      <c r="V17" s="98"/>
      <c r="W17" s="97">
        <v>9</v>
      </c>
      <c r="X17" s="97"/>
      <c r="Y17" s="99">
        <v>0</v>
      </c>
    </row>
    <row r="18" spans="1:25">
      <c r="B18" s="4" t="s">
        <v>236</v>
      </c>
      <c r="C18" s="8"/>
      <c r="D18" s="8"/>
      <c r="E18" s="97">
        <v>1359</v>
      </c>
      <c r="F18" s="97"/>
      <c r="G18" s="97">
        <v>11041</v>
      </c>
      <c r="H18" s="98"/>
      <c r="I18" s="97">
        <v>733</v>
      </c>
      <c r="J18" s="100"/>
      <c r="K18" s="101">
        <v>7824</v>
      </c>
      <c r="L18" s="146"/>
      <c r="M18" s="147"/>
      <c r="P18" s="4" t="s">
        <v>236</v>
      </c>
      <c r="Q18" s="8"/>
      <c r="R18" s="8"/>
      <c r="S18" s="97">
        <v>1359</v>
      </c>
      <c r="T18" s="97"/>
      <c r="U18" s="97">
        <v>11051</v>
      </c>
      <c r="V18" s="98"/>
      <c r="W18" s="97">
        <v>733</v>
      </c>
      <c r="X18" s="100"/>
      <c r="Y18" s="101">
        <v>7824</v>
      </c>
    </row>
    <row r="19" spans="1:25">
      <c r="A19" s="7" t="s">
        <v>88</v>
      </c>
      <c r="C19" s="8"/>
      <c r="D19" s="8"/>
      <c r="E19" s="110">
        <f>SUM(E11:E18)</f>
        <v>273419</v>
      </c>
      <c r="F19" s="99"/>
      <c r="G19" s="14">
        <f>SUM(G11:G18)</f>
        <v>94114</v>
      </c>
      <c r="H19" s="102"/>
      <c r="I19" s="110">
        <f>SUM(I11:I18)</f>
        <v>151480</v>
      </c>
      <c r="J19" s="99"/>
      <c r="K19" s="14">
        <f>SUM(K11:K18)</f>
        <v>79500</v>
      </c>
      <c r="O19" s="7" t="s">
        <v>88</v>
      </c>
      <c r="Q19" s="8"/>
      <c r="R19" s="8"/>
      <c r="S19" s="110">
        <f>SUM(S11:S18)</f>
        <v>273419</v>
      </c>
      <c r="T19" s="99"/>
      <c r="U19" s="14">
        <f>SUM(U11:U18)</f>
        <v>94124</v>
      </c>
      <c r="V19" s="102"/>
      <c r="W19" s="110">
        <f>SUM(W11:W18)</f>
        <v>151480</v>
      </c>
      <c r="X19" s="99"/>
      <c r="Y19" s="14">
        <f>SUM(Y11:Y18)</f>
        <v>72500</v>
      </c>
    </row>
    <row r="20" spans="1:25">
      <c r="C20" s="8"/>
      <c r="D20" s="8"/>
      <c r="E20" s="10"/>
      <c r="F20" s="10"/>
      <c r="G20" s="10"/>
      <c r="H20" s="8"/>
      <c r="I20" s="10"/>
      <c r="J20" s="10"/>
      <c r="K20" s="10"/>
      <c r="Q20" s="8"/>
      <c r="R20" s="8"/>
      <c r="S20" s="10"/>
      <c r="T20" s="10"/>
      <c r="U20" s="10"/>
      <c r="V20" s="8"/>
      <c r="W20" s="10"/>
      <c r="X20" s="10"/>
      <c r="Y20" s="10"/>
    </row>
    <row r="21" spans="1:25">
      <c r="A21" s="7" t="s">
        <v>89</v>
      </c>
      <c r="C21" s="8"/>
      <c r="D21" s="8"/>
      <c r="E21" s="10"/>
      <c r="F21" s="10"/>
      <c r="G21" s="10"/>
      <c r="H21" s="8"/>
      <c r="I21" s="10"/>
      <c r="J21" s="10"/>
      <c r="K21" s="10"/>
      <c r="O21" s="7" t="s">
        <v>89</v>
      </c>
      <c r="Q21" s="8"/>
      <c r="R21" s="8"/>
      <c r="S21" s="10"/>
      <c r="T21" s="10"/>
      <c r="U21" s="10"/>
      <c r="V21" s="8"/>
      <c r="W21" s="10"/>
      <c r="X21" s="10"/>
      <c r="Y21" s="10"/>
    </row>
    <row r="22" spans="1:25">
      <c r="B22" s="4" t="s">
        <v>90</v>
      </c>
      <c r="C22" s="8"/>
      <c r="D22" s="8"/>
      <c r="E22" s="64">
        <v>79802</v>
      </c>
      <c r="F22" s="64"/>
      <c r="G22" s="64">
        <v>62475</v>
      </c>
      <c r="H22" s="8"/>
      <c r="I22" s="111">
        <v>40578</v>
      </c>
      <c r="J22" s="64"/>
      <c r="K22" s="64">
        <v>54064</v>
      </c>
      <c r="P22" s="4" t="s">
        <v>90</v>
      </c>
      <c r="Q22" s="8"/>
      <c r="R22" s="8"/>
      <c r="S22" s="64">
        <v>79802</v>
      </c>
      <c r="T22" s="64"/>
      <c r="U22" s="64">
        <v>62475</v>
      </c>
      <c r="V22" s="8"/>
      <c r="W22" s="111">
        <v>40578</v>
      </c>
      <c r="X22" s="64"/>
      <c r="Y22" s="64">
        <v>54064</v>
      </c>
    </row>
    <row r="23" spans="1:25">
      <c r="B23" s="4" t="s">
        <v>91</v>
      </c>
      <c r="C23" s="8"/>
      <c r="D23" s="8"/>
      <c r="E23" s="64">
        <v>322</v>
      </c>
      <c r="F23" s="64"/>
      <c r="G23" s="10">
        <v>192</v>
      </c>
      <c r="H23" s="10"/>
      <c r="I23" s="10">
        <v>0</v>
      </c>
      <c r="J23" s="10"/>
      <c r="K23" s="10">
        <v>0</v>
      </c>
      <c r="P23" s="4" t="s">
        <v>91</v>
      </c>
      <c r="Q23" s="8"/>
      <c r="R23" s="8"/>
      <c r="S23" s="64">
        <v>322</v>
      </c>
      <c r="T23" s="64"/>
      <c r="U23" s="10">
        <v>192</v>
      </c>
      <c r="V23" s="10"/>
      <c r="W23" s="10">
        <v>0</v>
      </c>
      <c r="X23" s="10"/>
      <c r="Y23" s="10">
        <v>0</v>
      </c>
    </row>
    <row r="24" spans="1:25">
      <c r="B24" s="4" t="s">
        <v>92</v>
      </c>
      <c r="C24" s="8"/>
      <c r="D24" s="8"/>
      <c r="E24" s="64">
        <v>70971</v>
      </c>
      <c r="F24" s="64"/>
      <c r="G24" s="64">
        <v>20913</v>
      </c>
      <c r="H24" s="8"/>
      <c r="I24" s="111">
        <v>33254</v>
      </c>
      <c r="J24" s="64"/>
      <c r="K24" s="64">
        <v>17044</v>
      </c>
      <c r="P24" s="4" t="s">
        <v>92</v>
      </c>
      <c r="Q24" s="8"/>
      <c r="R24" s="8"/>
      <c r="S24" s="64">
        <v>70971</v>
      </c>
      <c r="T24" s="64"/>
      <c r="U24" s="64">
        <v>20913</v>
      </c>
      <c r="V24" s="8"/>
      <c r="W24" s="111">
        <v>33254</v>
      </c>
      <c r="X24" s="64"/>
      <c r="Y24" s="64">
        <v>17044</v>
      </c>
    </row>
    <row r="25" spans="1:25">
      <c r="B25" s="4" t="s">
        <v>93</v>
      </c>
      <c r="C25" s="8"/>
      <c r="D25" s="8"/>
      <c r="E25" s="10">
        <v>0</v>
      </c>
      <c r="F25" s="10"/>
      <c r="G25" s="10">
        <v>673</v>
      </c>
      <c r="H25" s="10"/>
      <c r="I25" s="10">
        <v>0</v>
      </c>
      <c r="J25" s="10"/>
      <c r="K25" s="10">
        <v>673</v>
      </c>
      <c r="P25" s="4" t="s">
        <v>93</v>
      </c>
      <c r="Q25" s="8"/>
      <c r="R25" s="8"/>
      <c r="S25" s="10">
        <v>0</v>
      </c>
      <c r="T25" s="10"/>
      <c r="U25" s="10">
        <v>673</v>
      </c>
      <c r="V25" s="10"/>
      <c r="W25" s="10">
        <v>0</v>
      </c>
      <c r="X25" s="10"/>
      <c r="Y25" s="10">
        <v>673</v>
      </c>
    </row>
    <row r="26" spans="1:25">
      <c r="B26" s="65" t="s">
        <v>94</v>
      </c>
      <c r="C26" s="8"/>
      <c r="D26" s="8"/>
      <c r="E26" s="121">
        <v>35324</v>
      </c>
      <c r="F26" s="64"/>
      <c r="G26" s="10">
        <v>1626</v>
      </c>
      <c r="H26" s="8"/>
      <c r="I26" s="112">
        <v>5737</v>
      </c>
      <c r="J26" s="64"/>
      <c r="K26" s="64">
        <v>980</v>
      </c>
      <c r="P26" s="65" t="s">
        <v>94</v>
      </c>
      <c r="Q26" s="8"/>
      <c r="R26" s="8"/>
      <c r="S26" s="121">
        <v>35324</v>
      </c>
      <c r="T26" s="64"/>
      <c r="U26" s="10">
        <v>1626</v>
      </c>
      <c r="V26" s="8"/>
      <c r="W26" s="112">
        <v>5737</v>
      </c>
      <c r="X26" s="64"/>
      <c r="Y26" s="64">
        <v>980</v>
      </c>
    </row>
    <row r="27" spans="1:25">
      <c r="A27" s="7" t="s">
        <v>95</v>
      </c>
      <c r="C27" s="8"/>
      <c r="D27" s="8"/>
      <c r="E27" s="12">
        <v>186419</v>
      </c>
      <c r="F27" s="10"/>
      <c r="G27" s="12">
        <v>85879</v>
      </c>
      <c r="H27" s="10">
        <v>0</v>
      </c>
      <c r="I27" s="12">
        <v>79569</v>
      </c>
      <c r="J27" s="10"/>
      <c r="K27" s="12">
        <f>SUM(K22:K26)</f>
        <v>72761</v>
      </c>
      <c r="O27" s="7" t="s">
        <v>95</v>
      </c>
      <c r="Q27" s="8"/>
      <c r="R27" s="8"/>
      <c r="S27" s="12">
        <v>186419</v>
      </c>
      <c r="T27" s="10"/>
      <c r="U27" s="12">
        <v>85879</v>
      </c>
      <c r="V27" s="10">
        <v>0</v>
      </c>
      <c r="W27" s="12">
        <v>79569</v>
      </c>
      <c r="X27" s="10"/>
      <c r="Y27" s="12">
        <v>72761</v>
      </c>
    </row>
    <row r="28" spans="1:25">
      <c r="B28" s="7"/>
      <c r="C28" s="8"/>
      <c r="D28" s="8"/>
      <c r="E28" s="66"/>
      <c r="F28" s="66"/>
      <c r="G28" s="66"/>
      <c r="H28" s="73"/>
      <c r="I28" s="66"/>
      <c r="J28" s="10"/>
      <c r="K28" s="10"/>
      <c r="P28" s="7"/>
      <c r="Q28" s="8"/>
      <c r="R28" s="8"/>
      <c r="S28" s="66"/>
      <c r="T28" s="66"/>
      <c r="U28" s="66"/>
      <c r="V28" s="73"/>
      <c r="W28" s="66"/>
      <c r="X28" s="10"/>
      <c r="Y28" s="10"/>
    </row>
    <row r="29" spans="1:25">
      <c r="A29" s="7" t="s">
        <v>96</v>
      </c>
      <c r="C29" s="8"/>
      <c r="D29" s="8"/>
      <c r="E29" s="18">
        <v>22804</v>
      </c>
      <c r="F29" s="64"/>
      <c r="G29" s="64">
        <v>17721</v>
      </c>
      <c r="H29" s="8"/>
      <c r="I29" s="18">
        <v>0</v>
      </c>
      <c r="J29" s="10"/>
      <c r="K29" s="18">
        <v>0</v>
      </c>
      <c r="O29" s="7" t="s">
        <v>96</v>
      </c>
      <c r="Q29" s="8"/>
      <c r="R29" s="8"/>
      <c r="S29" s="18">
        <v>22804</v>
      </c>
      <c r="T29" s="64"/>
      <c r="U29" s="64">
        <v>17721</v>
      </c>
      <c r="V29" s="8"/>
      <c r="W29" s="18">
        <v>0</v>
      </c>
      <c r="X29" s="10"/>
      <c r="Y29" s="18">
        <v>0</v>
      </c>
    </row>
    <row r="30" spans="1:25">
      <c r="B30" s="4" t="s">
        <v>97</v>
      </c>
      <c r="C30" s="8"/>
      <c r="D30" s="8"/>
      <c r="E30" s="39">
        <v>109804</v>
      </c>
      <c r="F30" s="10"/>
      <c r="G30" s="39">
        <f>G19-G27+G29</f>
        <v>25956</v>
      </c>
      <c r="H30" s="64"/>
      <c r="I30" s="39">
        <v>71911</v>
      </c>
      <c r="J30" s="64"/>
      <c r="K30" s="39">
        <f>K19-K27</f>
        <v>6739</v>
      </c>
      <c r="P30" s="4" t="s">
        <v>97</v>
      </c>
      <c r="Q30" s="8"/>
      <c r="R30" s="8"/>
      <c r="S30" s="39">
        <v>109804</v>
      </c>
      <c r="T30" s="10"/>
      <c r="U30" s="39">
        <v>25956</v>
      </c>
      <c r="V30" s="64"/>
      <c r="W30" s="39">
        <v>71911</v>
      </c>
      <c r="X30" s="64"/>
      <c r="Y30" s="213">
        <v>6739</v>
      </c>
    </row>
    <row r="31" spans="1:25">
      <c r="B31" s="4" t="s">
        <v>98</v>
      </c>
      <c r="C31" s="8"/>
      <c r="D31" s="8"/>
      <c r="E31" s="18">
        <v>-7487</v>
      </c>
      <c r="F31" s="66"/>
      <c r="G31" s="68">
        <v>-374</v>
      </c>
      <c r="H31" s="8"/>
      <c r="I31" s="18">
        <v>0</v>
      </c>
      <c r="J31" s="10"/>
      <c r="K31" s="18">
        <v>0</v>
      </c>
      <c r="P31" s="4" t="s">
        <v>98</v>
      </c>
      <c r="Q31" s="8">
        <v>25</v>
      </c>
      <c r="R31" s="8"/>
      <c r="S31" s="18">
        <v>-7487</v>
      </c>
      <c r="T31" s="66"/>
      <c r="U31" s="68">
        <v>-374</v>
      </c>
      <c r="V31" s="8"/>
      <c r="W31" s="18">
        <v>0</v>
      </c>
      <c r="X31" s="10"/>
      <c r="Y31" s="18">
        <v>0</v>
      </c>
    </row>
    <row r="32" spans="1:25" ht="21.75" thickBot="1">
      <c r="A32" s="7" t="s">
        <v>197</v>
      </c>
      <c r="C32" s="8"/>
      <c r="D32" s="8"/>
      <c r="E32" s="74">
        <v>102317</v>
      </c>
      <c r="F32" s="69"/>
      <c r="G32" s="74">
        <v>25582</v>
      </c>
      <c r="H32" s="67"/>
      <c r="I32" s="74">
        <v>71911</v>
      </c>
      <c r="J32" s="9"/>
      <c r="K32" s="74">
        <f>SUM(K30:K31)</f>
        <v>6739</v>
      </c>
      <c r="O32" s="7" t="s">
        <v>197</v>
      </c>
      <c r="Q32" s="8"/>
      <c r="R32" s="8"/>
      <c r="S32" s="74">
        <v>102317</v>
      </c>
      <c r="T32" s="69"/>
      <c r="U32" s="74">
        <v>25582</v>
      </c>
      <c r="V32" s="67"/>
      <c r="W32" s="74">
        <v>71911</v>
      </c>
      <c r="X32" s="9"/>
      <c r="Y32" s="212">
        <v>6739</v>
      </c>
    </row>
    <row r="33" spans="1:25" ht="21.75" thickTop="1">
      <c r="B33" s="7"/>
      <c r="C33" s="8"/>
      <c r="D33" s="8"/>
      <c r="E33" s="69"/>
      <c r="F33" s="69"/>
      <c r="G33" s="69"/>
      <c r="H33" s="67"/>
      <c r="I33" s="69"/>
      <c r="J33" s="9"/>
      <c r="K33" s="70"/>
      <c r="P33" s="7"/>
      <c r="Q33" s="8"/>
      <c r="R33" s="8"/>
      <c r="S33" s="69"/>
      <c r="T33" s="69"/>
      <c r="U33" s="69"/>
      <c r="V33" s="67"/>
      <c r="W33" s="69"/>
      <c r="X33" s="9"/>
      <c r="Y33" s="70"/>
    </row>
    <row r="34" spans="1:25">
      <c r="A34" s="7" t="s">
        <v>99</v>
      </c>
      <c r="C34" s="8"/>
      <c r="D34" s="8"/>
      <c r="H34" s="8"/>
      <c r="I34" s="2"/>
      <c r="J34" s="8"/>
      <c r="O34" s="7" t="s">
        <v>99</v>
      </c>
      <c r="Q34" s="8"/>
      <c r="R34" s="8"/>
      <c r="V34" s="8"/>
      <c r="W34" s="2"/>
      <c r="X34" s="8"/>
    </row>
    <row r="35" spans="1:25">
      <c r="B35" s="4" t="s">
        <v>100</v>
      </c>
      <c r="C35" s="8"/>
      <c r="D35" s="8"/>
      <c r="E35" s="205">
        <f>102317+1720</f>
        <v>104037</v>
      </c>
      <c r="F35" s="71"/>
      <c r="G35" s="52">
        <v>25693</v>
      </c>
      <c r="H35" s="72"/>
      <c r="I35" s="10">
        <v>71911</v>
      </c>
      <c r="J35" s="73"/>
      <c r="K35" s="52">
        <f>K32</f>
        <v>6739</v>
      </c>
      <c r="P35" s="4" t="s">
        <v>100</v>
      </c>
      <c r="Q35" s="8"/>
      <c r="R35" s="8"/>
      <c r="S35" s="205">
        <v>100597</v>
      </c>
      <c r="T35" s="71"/>
      <c r="U35" s="52">
        <v>25693</v>
      </c>
      <c r="V35" s="72"/>
      <c r="W35" s="10">
        <v>71911</v>
      </c>
      <c r="X35" s="73"/>
      <c r="Y35" s="214">
        <v>6739</v>
      </c>
    </row>
    <row r="36" spans="1:25">
      <c r="B36" s="4" t="s">
        <v>101</v>
      </c>
      <c r="C36" s="8"/>
      <c r="D36" s="8"/>
      <c r="E36" s="10">
        <v>-1720</v>
      </c>
      <c r="F36" s="10"/>
      <c r="G36" s="10">
        <v>-111</v>
      </c>
      <c r="H36" s="73"/>
      <c r="I36" s="10">
        <v>0</v>
      </c>
      <c r="J36" s="10"/>
      <c r="K36" s="10">
        <v>0</v>
      </c>
      <c r="P36" s="4" t="s">
        <v>101</v>
      </c>
      <c r="Q36" s="8"/>
      <c r="R36" s="8"/>
      <c r="S36" s="10">
        <v>-1720</v>
      </c>
      <c r="T36" s="10"/>
      <c r="U36" s="10">
        <v>-111</v>
      </c>
      <c r="V36" s="73"/>
      <c r="W36" s="10">
        <v>0</v>
      </c>
      <c r="X36" s="10"/>
      <c r="Y36" s="10">
        <v>0</v>
      </c>
    </row>
    <row r="37" spans="1:25" ht="21.75" thickBot="1">
      <c r="C37" s="8"/>
      <c r="D37" s="8"/>
      <c r="E37" s="212">
        <v>102317</v>
      </c>
      <c r="F37" s="10"/>
      <c r="G37" s="74">
        <f>G32</f>
        <v>25582</v>
      </c>
      <c r="H37" s="72"/>
      <c r="I37" s="74">
        <f>SUM(I35:I36)</f>
        <v>71911</v>
      </c>
      <c r="J37" s="73"/>
      <c r="K37" s="74">
        <f>SUM(K35:K36)</f>
        <v>6739</v>
      </c>
      <c r="Q37" s="8"/>
      <c r="R37" s="8"/>
      <c r="S37" s="212">
        <v>98877</v>
      </c>
      <c r="T37" s="10"/>
      <c r="U37" s="74">
        <f>U32</f>
        <v>25582</v>
      </c>
      <c r="V37" s="72"/>
      <c r="W37" s="74">
        <f>SUM(W35:W36)</f>
        <v>71911</v>
      </c>
      <c r="X37" s="73"/>
      <c r="Y37" s="212">
        <f>SUM(Y35:Y36)</f>
        <v>6739</v>
      </c>
    </row>
    <row r="38" spans="1:25" ht="21.75" thickTop="1">
      <c r="C38" s="8"/>
      <c r="D38" s="8"/>
      <c r="E38" s="10"/>
      <c r="F38" s="10"/>
      <c r="G38" s="10"/>
      <c r="H38" s="72"/>
      <c r="I38" s="10"/>
      <c r="J38" s="73"/>
      <c r="K38" s="10"/>
      <c r="Q38" s="8"/>
      <c r="R38" s="8"/>
      <c r="S38" s="10"/>
      <c r="T38" s="10"/>
      <c r="U38" s="10"/>
      <c r="V38" s="72"/>
      <c r="W38" s="10"/>
      <c r="X38" s="73"/>
      <c r="Y38" s="10"/>
    </row>
    <row r="39" spans="1:25">
      <c r="B39" s="17" t="s">
        <v>194</v>
      </c>
      <c r="C39" s="8"/>
      <c r="D39" s="8"/>
      <c r="E39" s="75"/>
      <c r="F39" s="75"/>
      <c r="G39" s="75"/>
      <c r="H39" s="8"/>
      <c r="I39" s="75"/>
      <c r="J39" s="76"/>
      <c r="K39" s="75"/>
      <c r="P39" s="17" t="s">
        <v>194</v>
      </c>
      <c r="Q39" s="8"/>
      <c r="R39" s="8"/>
      <c r="S39" s="75"/>
      <c r="T39" s="75"/>
      <c r="U39" s="75"/>
      <c r="V39" s="8"/>
      <c r="W39" s="75"/>
      <c r="X39" s="76"/>
      <c r="Y39" s="75"/>
    </row>
    <row r="40" spans="1:25">
      <c r="C40" s="8"/>
      <c r="D40" s="8"/>
      <c r="E40" s="75"/>
      <c r="F40" s="75"/>
      <c r="G40" s="75"/>
      <c r="H40" s="8"/>
      <c r="I40" s="75"/>
      <c r="J40" s="76"/>
      <c r="K40" s="75"/>
      <c r="Q40" s="8"/>
      <c r="R40" s="8"/>
      <c r="S40" s="75"/>
      <c r="T40" s="75"/>
      <c r="U40" s="75"/>
      <c r="V40" s="8"/>
      <c r="W40" s="75"/>
      <c r="X40" s="76"/>
      <c r="Y40" s="75"/>
    </row>
    <row r="41" spans="1:25">
      <c r="C41" s="8"/>
      <c r="D41" s="8"/>
      <c r="E41" s="75"/>
      <c r="F41" s="75"/>
      <c r="G41" s="75"/>
      <c r="H41" s="8"/>
      <c r="I41" s="75"/>
      <c r="J41" s="76"/>
      <c r="K41" s="75"/>
      <c r="O41" s="93"/>
      <c r="P41" s="8" t="s">
        <v>160</v>
      </c>
      <c r="Q41" s="93"/>
      <c r="R41" s="8"/>
      <c r="S41" s="8"/>
      <c r="T41" s="93"/>
      <c r="U41" s="8"/>
      <c r="V41" s="8" t="s">
        <v>161</v>
      </c>
      <c r="W41" s="8"/>
      <c r="X41" s="8"/>
      <c r="Y41" s="8"/>
    </row>
    <row r="42" spans="1:25" s="93" customFormat="1">
      <c r="B42" s="8" t="s">
        <v>160</v>
      </c>
      <c r="D42" s="8"/>
      <c r="E42" s="8"/>
      <c r="G42" s="8"/>
      <c r="H42" s="8" t="s">
        <v>161</v>
      </c>
      <c r="I42" s="8"/>
      <c r="J42" s="8"/>
      <c r="K42" s="8"/>
      <c r="L42" s="8"/>
      <c r="M42" s="8"/>
      <c r="N42" s="8"/>
      <c r="P42" s="8" t="s">
        <v>159</v>
      </c>
      <c r="R42" s="8"/>
      <c r="S42" s="8"/>
      <c r="U42" s="8"/>
      <c r="V42" s="8" t="s">
        <v>162</v>
      </c>
      <c r="W42" s="8"/>
      <c r="X42" s="8"/>
      <c r="Y42" s="8"/>
    </row>
    <row r="43" spans="1:25" s="93" customFormat="1">
      <c r="B43" s="8" t="s">
        <v>159</v>
      </c>
      <c r="D43" s="8"/>
      <c r="E43" s="8"/>
      <c r="G43" s="8"/>
      <c r="H43" s="8" t="s">
        <v>162</v>
      </c>
      <c r="I43" s="8"/>
      <c r="J43" s="8"/>
      <c r="K43" s="8"/>
      <c r="L43" s="8"/>
      <c r="M43" s="8"/>
      <c r="N43" s="8"/>
      <c r="P43" s="8"/>
      <c r="R43" s="8"/>
      <c r="S43" s="8"/>
      <c r="U43" s="8"/>
      <c r="V43" s="8"/>
      <c r="W43" s="8"/>
      <c r="X43" s="8"/>
      <c r="Y43" s="8"/>
    </row>
    <row r="44" spans="1:25" s="93" customFormat="1" ht="11.45" customHeight="1">
      <c r="B44" s="8"/>
      <c r="D44" s="8"/>
      <c r="E44" s="8"/>
      <c r="G44" s="8"/>
      <c r="H44" s="8"/>
      <c r="I44" s="8"/>
      <c r="J44" s="8"/>
      <c r="K44" s="8"/>
      <c r="L44" s="8"/>
      <c r="M44" s="8"/>
      <c r="N44" s="8"/>
      <c r="O44"/>
      <c r="P44" s="249" t="s">
        <v>186</v>
      </c>
      <c r="Q44" s="247"/>
      <c r="R44" s="247"/>
      <c r="S44" s="247"/>
      <c r="T44" s="247"/>
      <c r="U44" s="247"/>
      <c r="V44" s="247"/>
      <c r="W44" s="247"/>
      <c r="X44" s="247"/>
      <c r="Y44" s="247"/>
    </row>
    <row r="45" spans="1:25">
      <c r="B45" s="249" t="s">
        <v>186</v>
      </c>
      <c r="C45" s="247"/>
      <c r="D45" s="247"/>
      <c r="E45" s="247"/>
      <c r="F45" s="247"/>
      <c r="G45" s="247"/>
      <c r="H45" s="247"/>
      <c r="I45" s="247"/>
      <c r="J45" s="247"/>
      <c r="K45" s="247"/>
    </row>
  </sheetData>
  <mergeCells count="18">
    <mergeCell ref="S7:U7"/>
    <mergeCell ref="W7:Y7"/>
    <mergeCell ref="S8:Y8"/>
    <mergeCell ref="P44:Y44"/>
    <mergeCell ref="W1:Y1"/>
    <mergeCell ref="P2:Y2"/>
    <mergeCell ref="P3:Y3"/>
    <mergeCell ref="P4:Y4"/>
    <mergeCell ref="S6:Y6"/>
    <mergeCell ref="E8:K8"/>
    <mergeCell ref="B45:K45"/>
    <mergeCell ref="I1:K1"/>
    <mergeCell ref="B2:K2"/>
    <mergeCell ref="B3:K3"/>
    <mergeCell ref="B4:K4"/>
    <mergeCell ref="E6:K6"/>
    <mergeCell ref="E7:G7"/>
    <mergeCell ref="I7:K7"/>
  </mergeCells>
  <pageMargins left="0.55118110236220474" right="0.31496062992125984" top="0.59055118110236227" bottom="0.31496062992125984" header="0.31496062992125984" footer="0.31496062992125984"/>
  <pageSetup paperSize="9" scale="9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E7CE3-A7BE-4A31-84DC-944A1B68E14C}">
  <sheetPr>
    <tabColor rgb="FF92D050"/>
    <pageSetUpPr fitToPage="1"/>
  </sheetPr>
  <dimension ref="A1:V51"/>
  <sheetViews>
    <sheetView view="pageBreakPreview" topLeftCell="A44" zoomScale="95" zoomScaleNormal="130" zoomScaleSheetLayoutView="95" workbookViewId="0">
      <selection activeCell="F27" sqref="F27"/>
    </sheetView>
  </sheetViews>
  <sheetFormatPr defaultRowHeight="21"/>
  <cols>
    <col min="1" max="1" width="46" style="4" customWidth="1"/>
    <col min="2" max="2" width="7.5703125" style="2" customWidth="1"/>
    <col min="3" max="3" width="3.28515625" style="2" customWidth="1"/>
    <col min="4" max="4" width="12.5703125" style="2" customWidth="1"/>
    <col min="5" max="5" width="1" style="2" customWidth="1"/>
    <col min="6" max="6" width="12.5703125" style="2" customWidth="1"/>
    <col min="7" max="7" width="1" style="2" customWidth="1"/>
    <col min="8" max="8" width="12.5703125" style="108" customWidth="1"/>
    <col min="9" max="9" width="1" style="2" customWidth="1"/>
    <col min="10" max="10" width="12.5703125" style="2" customWidth="1"/>
    <col min="15" max="15" width="3.28515625" style="2" customWidth="1"/>
    <col min="16" max="16" width="12.5703125" style="2" customWidth="1"/>
    <col min="17" max="17" width="1" style="2" customWidth="1"/>
    <col min="18" max="18" width="12.5703125" style="2" customWidth="1"/>
    <col min="19" max="19" width="1" style="2" customWidth="1"/>
    <col min="20" max="20" width="12.5703125" style="108" customWidth="1"/>
    <col min="21" max="21" width="1" style="2" customWidth="1"/>
    <col min="22" max="22" width="12.5703125" style="2" customWidth="1"/>
  </cols>
  <sheetData>
    <row r="1" spans="1:22">
      <c r="H1" s="253" t="s">
        <v>193</v>
      </c>
      <c r="I1" s="253"/>
      <c r="J1" s="253"/>
      <c r="T1" s="253" t="s">
        <v>193</v>
      </c>
      <c r="U1" s="253"/>
      <c r="V1" s="253"/>
    </row>
    <row r="2" spans="1:22">
      <c r="A2" s="241" t="s">
        <v>0</v>
      </c>
      <c r="B2" s="241"/>
      <c r="C2" s="241"/>
      <c r="D2" s="241"/>
      <c r="E2" s="241"/>
      <c r="F2" s="241"/>
      <c r="G2" s="241"/>
      <c r="H2" s="241"/>
      <c r="I2" s="241"/>
      <c r="J2" s="241"/>
      <c r="O2"/>
      <c r="P2"/>
      <c r="Q2"/>
      <c r="R2"/>
      <c r="S2"/>
      <c r="T2"/>
      <c r="U2"/>
      <c r="V2"/>
    </row>
    <row r="3" spans="1:22">
      <c r="A3" s="252" t="s">
        <v>83</v>
      </c>
      <c r="B3" s="252"/>
      <c r="C3" s="252"/>
      <c r="D3" s="252"/>
      <c r="E3" s="252"/>
      <c r="F3" s="252"/>
      <c r="G3" s="252"/>
      <c r="H3" s="252"/>
      <c r="I3" s="252"/>
      <c r="J3" s="252"/>
      <c r="O3"/>
      <c r="P3"/>
      <c r="Q3"/>
      <c r="R3"/>
      <c r="S3"/>
      <c r="T3"/>
      <c r="U3"/>
      <c r="V3"/>
    </row>
    <row r="4" spans="1:22">
      <c r="A4" s="250" t="s">
        <v>235</v>
      </c>
      <c r="B4" s="250"/>
      <c r="C4" s="250"/>
      <c r="D4" s="250"/>
      <c r="E4" s="250"/>
      <c r="F4" s="250"/>
      <c r="G4" s="250"/>
      <c r="H4" s="250"/>
      <c r="I4" s="250"/>
      <c r="J4" s="250"/>
      <c r="O4"/>
      <c r="P4"/>
      <c r="Q4"/>
      <c r="R4"/>
      <c r="S4"/>
      <c r="T4"/>
      <c r="U4"/>
      <c r="V4"/>
    </row>
    <row r="5" spans="1:22">
      <c r="A5" s="22"/>
      <c r="B5" s="22"/>
      <c r="C5" s="22"/>
      <c r="D5" s="22"/>
      <c r="E5" s="22"/>
      <c r="F5" s="22"/>
      <c r="G5" s="22"/>
      <c r="H5" s="22"/>
      <c r="I5" s="22"/>
      <c r="J5" s="22"/>
      <c r="O5" s="22"/>
      <c r="P5" s="22"/>
      <c r="Q5" s="22"/>
      <c r="R5" s="22"/>
      <c r="S5" s="22"/>
      <c r="T5" s="22"/>
      <c r="U5" s="22"/>
      <c r="V5" s="22"/>
    </row>
    <row r="6" spans="1:22">
      <c r="A6" s="22"/>
      <c r="B6" s="22"/>
      <c r="C6" s="22"/>
      <c r="D6" s="243" t="s">
        <v>2</v>
      </c>
      <c r="E6" s="243"/>
      <c r="F6" s="243"/>
      <c r="G6" s="243"/>
      <c r="H6" s="243"/>
      <c r="I6" s="243"/>
      <c r="J6" s="243"/>
      <c r="O6" s="22"/>
      <c r="P6" s="243" t="s">
        <v>2</v>
      </c>
      <c r="Q6" s="243"/>
      <c r="R6" s="243"/>
      <c r="S6" s="243"/>
      <c r="T6" s="243"/>
      <c r="U6" s="243"/>
      <c r="V6" s="243"/>
    </row>
    <row r="7" spans="1:22">
      <c r="A7" s="22"/>
      <c r="B7" s="22"/>
      <c r="C7" s="22"/>
      <c r="D7" s="245" t="s">
        <v>3</v>
      </c>
      <c r="E7" s="245"/>
      <c r="F7" s="245"/>
      <c r="H7" s="243" t="s">
        <v>4</v>
      </c>
      <c r="I7" s="243"/>
      <c r="J7" s="243"/>
      <c r="O7" s="22"/>
      <c r="P7" s="245" t="s">
        <v>3</v>
      </c>
      <c r="Q7" s="245"/>
      <c r="R7" s="245"/>
      <c r="T7" s="243" t="s">
        <v>4</v>
      </c>
      <c r="U7" s="243"/>
      <c r="V7" s="243"/>
    </row>
    <row r="8" spans="1:22">
      <c r="A8" s="22"/>
      <c r="B8" s="22"/>
      <c r="C8" s="22"/>
      <c r="D8" s="243" t="s">
        <v>206</v>
      </c>
      <c r="E8" s="243"/>
      <c r="F8" s="243"/>
      <c r="G8" s="243"/>
      <c r="H8" s="243"/>
      <c r="I8" s="243"/>
      <c r="J8" s="243"/>
      <c r="O8" s="22"/>
      <c r="P8" s="243" t="s">
        <v>206</v>
      </c>
      <c r="Q8" s="243"/>
      <c r="R8" s="243"/>
      <c r="S8" s="243"/>
      <c r="T8" s="243"/>
      <c r="U8" s="243"/>
      <c r="V8" s="243"/>
    </row>
    <row r="9" spans="1:22">
      <c r="A9" s="22"/>
      <c r="B9" s="22"/>
      <c r="C9" s="22"/>
      <c r="D9" s="104" t="s">
        <v>208</v>
      </c>
      <c r="E9" s="6"/>
      <c r="F9" s="104" t="s">
        <v>226</v>
      </c>
      <c r="G9" s="3"/>
      <c r="H9" s="104" t="s">
        <v>208</v>
      </c>
      <c r="I9" s="6"/>
      <c r="J9" s="104" t="s">
        <v>226</v>
      </c>
      <c r="O9" s="22"/>
      <c r="P9" s="104" t="s">
        <v>208</v>
      </c>
      <c r="Q9" s="6"/>
      <c r="R9" s="104" t="s">
        <v>226</v>
      </c>
      <c r="S9" s="3"/>
      <c r="T9" s="104" t="s">
        <v>208</v>
      </c>
      <c r="U9" s="6"/>
      <c r="V9" s="104" t="s">
        <v>226</v>
      </c>
    </row>
    <row r="10" spans="1:22">
      <c r="A10" s="22"/>
      <c r="B10" s="22"/>
      <c r="C10" s="22"/>
      <c r="D10" s="6"/>
      <c r="E10" s="6"/>
      <c r="F10" s="6"/>
      <c r="G10" s="3"/>
      <c r="H10" s="105"/>
      <c r="I10" s="3"/>
      <c r="J10" s="6"/>
      <c r="O10" s="22"/>
      <c r="P10" s="6"/>
      <c r="Q10" s="6"/>
      <c r="R10" s="6"/>
      <c r="S10" s="3"/>
      <c r="T10" s="105"/>
      <c r="U10" s="3"/>
      <c r="V10" s="6"/>
    </row>
    <row r="11" spans="1:22" ht="21.75" thickBot="1">
      <c r="A11" s="77" t="s">
        <v>197</v>
      </c>
      <c r="B11" s="8"/>
      <c r="C11" s="8"/>
      <c r="D11" s="15">
        <v>102317</v>
      </c>
      <c r="E11" s="10"/>
      <c r="F11" s="15">
        <v>25582</v>
      </c>
      <c r="G11" s="8"/>
      <c r="H11" s="15">
        <v>71911</v>
      </c>
      <c r="I11" s="10"/>
      <c r="J11" s="15">
        <f>'PL 3 M'!K32</f>
        <v>6739</v>
      </c>
      <c r="O11" s="8"/>
      <c r="P11" s="15">
        <v>102317</v>
      </c>
      <c r="Q11" s="10"/>
      <c r="R11" s="15">
        <v>25582</v>
      </c>
      <c r="S11" s="8"/>
      <c r="T11" s="15">
        <v>71911</v>
      </c>
      <c r="U11" s="10"/>
      <c r="V11" s="215">
        <v>6739</v>
      </c>
    </row>
    <row r="12" spans="1:22" ht="21.75" thickTop="1">
      <c r="A12" s="77"/>
      <c r="B12" s="8"/>
      <c r="C12" s="8"/>
      <c r="D12" s="10"/>
      <c r="E12" s="64"/>
      <c r="F12" s="64"/>
      <c r="G12" s="8"/>
      <c r="H12" s="10"/>
      <c r="I12" s="78"/>
      <c r="J12" s="78"/>
      <c r="O12" s="8"/>
      <c r="P12" s="10"/>
      <c r="Q12" s="64"/>
      <c r="R12" s="64"/>
      <c r="S12" s="8"/>
      <c r="T12" s="10"/>
      <c r="U12" s="78"/>
      <c r="V12" s="78"/>
    </row>
    <row r="13" spans="1:22" hidden="1">
      <c r="A13" s="7" t="s">
        <v>102</v>
      </c>
      <c r="B13" s="8"/>
      <c r="C13" s="8"/>
      <c r="G13" s="8"/>
      <c r="H13" s="2"/>
      <c r="O13" s="8"/>
      <c r="S13" s="8"/>
      <c r="T13" s="2"/>
    </row>
    <row r="14" spans="1:22" hidden="1">
      <c r="A14" s="77" t="s">
        <v>103</v>
      </c>
      <c r="B14" s="8"/>
      <c r="C14" s="8"/>
      <c r="D14" s="10">
        <v>0</v>
      </c>
      <c r="E14" s="64"/>
      <c r="F14" s="10">
        <v>0</v>
      </c>
      <c r="G14" s="8"/>
      <c r="H14" s="10">
        <v>0</v>
      </c>
      <c r="I14" s="78"/>
      <c r="J14" s="78">
        <v>0</v>
      </c>
      <c r="O14" s="8"/>
      <c r="P14" s="10">
        <v>0</v>
      </c>
      <c r="Q14" s="64"/>
      <c r="R14" s="10">
        <v>0</v>
      </c>
      <c r="S14" s="8"/>
      <c r="T14" s="10">
        <v>0</v>
      </c>
      <c r="U14" s="78"/>
      <c r="V14" s="78">
        <v>0</v>
      </c>
    </row>
    <row r="15" spans="1:22" hidden="1">
      <c r="A15" s="77" t="s">
        <v>104</v>
      </c>
      <c r="B15" s="8"/>
      <c r="C15" s="8"/>
      <c r="D15" s="18">
        <v>0</v>
      </c>
      <c r="E15" s="10"/>
      <c r="F15" s="18">
        <v>0</v>
      </c>
      <c r="G15" s="8"/>
      <c r="H15" s="18">
        <v>0</v>
      </c>
      <c r="I15" s="10"/>
      <c r="J15" s="18">
        <v>0</v>
      </c>
      <c r="O15" s="8"/>
      <c r="P15" s="18">
        <v>0</v>
      </c>
      <c r="Q15" s="10"/>
      <c r="R15" s="18">
        <v>0</v>
      </c>
      <c r="S15" s="8"/>
      <c r="T15" s="18">
        <v>0</v>
      </c>
      <c r="U15" s="10"/>
      <c r="V15" s="18">
        <v>0</v>
      </c>
    </row>
    <row r="16" spans="1:22" hidden="1">
      <c r="A16" s="65" t="s">
        <v>105</v>
      </c>
      <c r="B16" s="8"/>
      <c r="C16" s="8"/>
      <c r="D16" s="12">
        <f>SUM(D14:D15)</f>
        <v>0</v>
      </c>
      <c r="E16" s="10"/>
      <c r="F16" s="12">
        <f>SUM(F14:F15)</f>
        <v>0</v>
      </c>
      <c r="G16" s="79"/>
      <c r="H16" s="12">
        <f>SUM(H14:H15)</f>
        <v>0</v>
      </c>
      <c r="I16" s="79"/>
      <c r="J16" s="12">
        <f>SUM(J14:J15)</f>
        <v>0</v>
      </c>
      <c r="O16" s="8"/>
      <c r="P16" s="12">
        <f>SUM(P14:P15)</f>
        <v>0</v>
      </c>
      <c r="Q16" s="10"/>
      <c r="R16" s="12">
        <f>SUM(R14:R15)</f>
        <v>0</v>
      </c>
      <c r="S16" s="79"/>
      <c r="T16" s="12">
        <f>SUM(T14:T15)</f>
        <v>0</v>
      </c>
      <c r="U16" s="79"/>
      <c r="V16" s="12">
        <f>SUM(V14:V15)</f>
        <v>0</v>
      </c>
    </row>
    <row r="17" spans="1:22" ht="21.75" thickBot="1">
      <c r="A17" s="7" t="s">
        <v>106</v>
      </c>
      <c r="B17" s="8"/>
      <c r="C17" s="8"/>
      <c r="D17" s="74">
        <v>102317</v>
      </c>
      <c r="E17" s="80"/>
      <c r="F17" s="74">
        <v>25582</v>
      </c>
      <c r="G17" s="8"/>
      <c r="H17" s="74">
        <v>71911</v>
      </c>
      <c r="I17" s="76"/>
      <c r="J17" s="74">
        <f>SUM(J11)</f>
        <v>6739</v>
      </c>
      <c r="O17" s="8"/>
      <c r="P17" s="74">
        <v>102317</v>
      </c>
      <c r="Q17" s="80"/>
      <c r="R17" s="74">
        <v>25582</v>
      </c>
      <c r="S17" s="8"/>
      <c r="T17" s="74">
        <v>71911</v>
      </c>
      <c r="U17" s="76"/>
      <c r="V17" s="212">
        <v>6739</v>
      </c>
    </row>
    <row r="18" spans="1:22" ht="21.75" thickTop="1">
      <c r="A18" s="7"/>
      <c r="B18" s="8"/>
      <c r="C18" s="8"/>
      <c r="D18" s="10"/>
      <c r="E18" s="80"/>
      <c r="F18" s="10"/>
      <c r="G18" s="8"/>
      <c r="H18" s="10"/>
      <c r="I18" s="76"/>
      <c r="J18" s="10"/>
      <c r="O18" s="8"/>
      <c r="P18" s="10"/>
      <c r="Q18" s="80"/>
      <c r="R18" s="10"/>
      <c r="S18" s="8"/>
      <c r="T18" s="10"/>
      <c r="U18" s="76"/>
      <c r="V18" s="10"/>
    </row>
    <row r="19" spans="1:22">
      <c r="A19" s="7" t="s">
        <v>107</v>
      </c>
      <c r="B19" s="8"/>
      <c r="C19" s="8"/>
      <c r="D19" s="46"/>
      <c r="E19" s="46"/>
      <c r="F19" s="46"/>
      <c r="G19" s="79"/>
      <c r="H19" s="106"/>
      <c r="I19" s="8"/>
      <c r="O19" s="8"/>
      <c r="P19" s="46"/>
      <c r="Q19" s="46"/>
      <c r="R19" s="46"/>
      <c r="S19" s="79"/>
      <c r="T19" s="106"/>
      <c r="U19" s="8"/>
    </row>
    <row r="20" spans="1:22">
      <c r="A20" s="4" t="s">
        <v>100</v>
      </c>
      <c r="B20" s="8"/>
      <c r="C20" s="8"/>
      <c r="D20" s="205">
        <v>104037</v>
      </c>
      <c r="E20" s="10"/>
      <c r="F20" s="52">
        <v>25693</v>
      </c>
      <c r="G20" s="72"/>
      <c r="H20" s="10">
        <v>71911</v>
      </c>
      <c r="I20" s="73"/>
      <c r="J20" s="52">
        <f>J17</f>
        <v>6739</v>
      </c>
      <c r="O20" s="8"/>
      <c r="P20" s="205">
        <v>100597</v>
      </c>
      <c r="Q20" s="10"/>
      <c r="R20" s="52">
        <v>25693</v>
      </c>
      <c r="S20" s="72"/>
      <c r="T20" s="10">
        <v>71911</v>
      </c>
      <c r="U20" s="73"/>
      <c r="V20" s="214">
        <v>6739</v>
      </c>
    </row>
    <row r="21" spans="1:22">
      <c r="A21" s="4" t="s">
        <v>101</v>
      </c>
      <c r="B21" s="8"/>
      <c r="C21" s="8"/>
      <c r="D21" s="10">
        <v>-1720</v>
      </c>
      <c r="E21" s="10"/>
      <c r="F21" s="10">
        <v>-111</v>
      </c>
      <c r="G21" s="81"/>
      <c r="H21" s="10">
        <v>0</v>
      </c>
      <c r="I21" s="10"/>
      <c r="J21" s="18">
        <v>0</v>
      </c>
      <c r="O21" s="8"/>
      <c r="P21" s="10">
        <v>-1720</v>
      </c>
      <c r="Q21" s="10"/>
      <c r="R21" s="10">
        <v>-111</v>
      </c>
      <c r="S21" s="81"/>
      <c r="T21" s="10">
        <v>0</v>
      </c>
      <c r="U21" s="10"/>
      <c r="V21" s="18">
        <v>0</v>
      </c>
    </row>
    <row r="22" spans="1:22" ht="21.75" thickBot="1">
      <c r="B22" s="8"/>
      <c r="C22" s="8"/>
      <c r="D22" s="212">
        <f>SUM(D20:D21)</f>
        <v>102317</v>
      </c>
      <c r="E22" s="10"/>
      <c r="F22" s="74">
        <v>25582</v>
      </c>
      <c r="G22" s="8"/>
      <c r="H22" s="74">
        <v>71911</v>
      </c>
      <c r="I22" s="8"/>
      <c r="J22" s="74">
        <f>SUM(J20:J21)</f>
        <v>6739</v>
      </c>
      <c r="O22" s="8"/>
      <c r="P22" s="212">
        <v>98877</v>
      </c>
      <c r="Q22" s="10"/>
      <c r="R22" s="74">
        <v>25582</v>
      </c>
      <c r="S22" s="8"/>
      <c r="T22" s="74">
        <v>71911</v>
      </c>
      <c r="U22" s="8"/>
      <c r="V22" s="212">
        <v>6739</v>
      </c>
    </row>
    <row r="23" spans="1:22" ht="21.75" thickTop="1">
      <c r="A23" s="7"/>
      <c r="B23" s="8"/>
      <c r="C23" s="8"/>
      <c r="D23" s="82"/>
      <c r="E23" s="82"/>
      <c r="F23" s="82"/>
      <c r="G23" s="8"/>
      <c r="H23" s="83"/>
      <c r="I23" s="82"/>
      <c r="J23" s="82"/>
      <c r="O23" s="8"/>
      <c r="P23" s="82"/>
      <c r="Q23" s="82"/>
      <c r="R23" s="82"/>
      <c r="S23" s="8"/>
      <c r="T23" s="83"/>
      <c r="U23" s="82"/>
      <c r="V23" s="82"/>
    </row>
    <row r="24" spans="1:22">
      <c r="A24" s="84" t="s">
        <v>108</v>
      </c>
      <c r="D24" s="8"/>
      <c r="E24" s="8"/>
      <c r="F24" s="82"/>
      <c r="G24" s="82"/>
      <c r="H24" s="82"/>
      <c r="I24" s="8"/>
      <c r="J24" s="83"/>
      <c r="P24" s="8"/>
      <c r="Q24" s="8"/>
      <c r="R24" s="82"/>
      <c r="S24" s="82"/>
      <c r="T24" s="82"/>
      <c r="U24" s="8"/>
      <c r="V24" s="83"/>
    </row>
    <row r="25" spans="1:22" ht="21.75" thickBot="1">
      <c r="A25" s="85" t="s">
        <v>109</v>
      </c>
      <c r="B25" s="8"/>
      <c r="C25" s="8"/>
      <c r="D25" s="86">
        <f>D17/D26</f>
        <v>5.2647557183602416E-2</v>
      </c>
      <c r="E25" s="87"/>
      <c r="F25" s="88">
        <f>F17/F26</f>
        <v>1.3243771435967127E-2</v>
      </c>
      <c r="G25" s="89">
        <f>H17/H26</f>
        <v>3.7002047407860214E-2</v>
      </c>
      <c r="H25" s="86">
        <f>H17/H26</f>
        <v>3.7002047407860214E-2</v>
      </c>
      <c r="I25" s="87"/>
      <c r="J25" s="86">
        <f>J17/J26</f>
        <v>3.4887724066524298E-3</v>
      </c>
      <c r="O25" s="8"/>
      <c r="P25" s="86">
        <f>P17/P26</f>
        <v>5.2647557183602416E-2</v>
      </c>
      <c r="Q25" s="87"/>
      <c r="R25" s="88">
        <f>R17/R26</f>
        <v>1.3243771435967127E-2</v>
      </c>
      <c r="S25" s="89">
        <f>T17/T26</f>
        <v>3.7002047407860214E-2</v>
      </c>
      <c r="T25" s="86">
        <f>T17/T26</f>
        <v>3.7002047407860214E-2</v>
      </c>
      <c r="U25" s="87"/>
      <c r="V25" s="216">
        <f>V17/V26</f>
        <v>3.4887724066524298E-3</v>
      </c>
    </row>
    <row r="26" spans="1:22" ht="22.5" thickTop="1" thickBot="1">
      <c r="A26" s="55" t="s">
        <v>110</v>
      </c>
      <c r="B26" s="8"/>
      <c r="D26" s="107">
        <v>1943433</v>
      </c>
      <c r="E26" s="91"/>
      <c r="F26" s="90">
        <v>1931625</v>
      </c>
      <c r="H26" s="107">
        <v>1943433</v>
      </c>
      <c r="J26" s="16">
        <v>1931625</v>
      </c>
      <c r="P26" s="107">
        <v>1943433</v>
      </c>
      <c r="Q26" s="91"/>
      <c r="R26" s="90">
        <v>1931625</v>
      </c>
      <c r="T26" s="107">
        <v>1943433</v>
      </c>
      <c r="V26" s="16">
        <v>1931625</v>
      </c>
    </row>
    <row r="27" spans="1:22" ht="21.75" thickTop="1"/>
    <row r="28" spans="1:22">
      <c r="A28" s="17" t="s">
        <v>194</v>
      </c>
    </row>
    <row r="29" spans="1:22">
      <c r="A29" s="2"/>
    </row>
    <row r="30" spans="1:22">
      <c r="A30" s="2"/>
    </row>
    <row r="31" spans="1:22">
      <c r="A31" s="17"/>
    </row>
    <row r="32" spans="1:22">
      <c r="A32" s="17"/>
    </row>
    <row r="33" spans="1:22">
      <c r="A33" s="17"/>
    </row>
    <row r="34" spans="1:22">
      <c r="A34" s="17"/>
    </row>
    <row r="35" spans="1:22">
      <c r="A35" s="17"/>
    </row>
    <row r="36" spans="1:22">
      <c r="A36" s="17"/>
    </row>
    <row r="37" spans="1:22">
      <c r="A37" s="17"/>
    </row>
    <row r="38" spans="1:22">
      <c r="A38" s="17"/>
    </row>
    <row r="39" spans="1:22">
      <c r="A39" s="17"/>
    </row>
    <row r="40" spans="1:22">
      <c r="A40" s="17"/>
    </row>
    <row r="41" spans="1:22">
      <c r="A41" s="17"/>
      <c r="O41" s="8"/>
      <c r="P41" s="8"/>
      <c r="Q41" s="93"/>
      <c r="R41" s="8"/>
      <c r="S41" s="8" t="s">
        <v>161</v>
      </c>
      <c r="T41" s="8"/>
      <c r="U41" s="8"/>
      <c r="V41" s="8"/>
    </row>
    <row r="42" spans="1:22">
      <c r="A42" s="17"/>
      <c r="O42" s="8"/>
      <c r="P42" s="8"/>
      <c r="Q42" s="93"/>
      <c r="R42" s="8"/>
      <c r="S42" s="8" t="s">
        <v>162</v>
      </c>
      <c r="T42" s="8"/>
      <c r="U42" s="8"/>
      <c r="V42" s="8"/>
    </row>
    <row r="43" spans="1:22">
      <c r="A43" s="17"/>
      <c r="O43" s="8"/>
      <c r="P43" s="8"/>
      <c r="Q43" s="93"/>
      <c r="R43" s="8"/>
      <c r="S43" s="8"/>
      <c r="T43" s="8"/>
      <c r="U43" s="8"/>
      <c r="V43" s="8"/>
    </row>
    <row r="44" spans="1:22">
      <c r="A44" s="17"/>
      <c r="O44"/>
      <c r="P44"/>
      <c r="Q44"/>
      <c r="R44"/>
      <c r="S44"/>
      <c r="T44"/>
      <c r="U44"/>
      <c r="V44"/>
    </row>
    <row r="45" spans="1:22">
      <c r="A45" s="17"/>
    </row>
    <row r="46" spans="1:22">
      <c r="A46" s="17"/>
    </row>
    <row r="47" spans="1:22">
      <c r="A47" s="17"/>
    </row>
    <row r="48" spans="1:22" s="93" customFormat="1">
      <c r="A48" s="8" t="s">
        <v>160</v>
      </c>
      <c r="C48" s="8"/>
      <c r="D48" s="8"/>
      <c r="F48" s="8"/>
      <c r="G48" s="8" t="s">
        <v>161</v>
      </c>
      <c r="H48" s="8"/>
      <c r="I48" s="8"/>
      <c r="J48" s="8"/>
      <c r="K48" s="8"/>
      <c r="L48" s="8"/>
      <c r="M48" s="8"/>
      <c r="O48" s="2"/>
      <c r="P48" s="2"/>
      <c r="Q48" s="2"/>
      <c r="R48" s="2"/>
      <c r="S48" s="2"/>
      <c r="T48" s="108"/>
      <c r="U48" s="2"/>
      <c r="V48" s="2"/>
    </row>
    <row r="49" spans="1:22" s="93" customFormat="1">
      <c r="A49" s="8" t="s">
        <v>159</v>
      </c>
      <c r="C49" s="8"/>
      <c r="D49" s="8"/>
      <c r="F49" s="8"/>
      <c r="G49" s="8" t="s">
        <v>162</v>
      </c>
      <c r="H49" s="8"/>
      <c r="I49" s="8"/>
      <c r="J49" s="8"/>
      <c r="K49" s="8"/>
      <c r="L49" s="8"/>
      <c r="M49" s="8"/>
      <c r="O49" s="2"/>
      <c r="P49" s="2"/>
      <c r="Q49" s="2"/>
      <c r="R49" s="2"/>
      <c r="S49" s="2"/>
      <c r="T49" s="108"/>
      <c r="U49" s="2"/>
      <c r="V49" s="2"/>
    </row>
    <row r="50" spans="1:22" s="93" customFormat="1">
      <c r="A50" s="8"/>
      <c r="C50" s="8"/>
      <c r="D50" s="8"/>
      <c r="F50" s="8"/>
      <c r="G50" s="8"/>
      <c r="H50" s="8"/>
      <c r="I50" s="8"/>
      <c r="J50" s="8"/>
      <c r="K50" s="8"/>
      <c r="L50" s="8"/>
      <c r="M50" s="8"/>
      <c r="O50" s="2"/>
      <c r="P50" s="2"/>
      <c r="Q50" s="2"/>
      <c r="R50" s="2"/>
      <c r="S50" s="2"/>
      <c r="T50" s="108"/>
      <c r="U50" s="2"/>
      <c r="V50" s="2"/>
    </row>
    <row r="51" spans="1:22">
      <c r="A51" s="249" t="s">
        <v>187</v>
      </c>
      <c r="B51" s="247"/>
      <c r="C51" s="247"/>
      <c r="D51" s="247"/>
      <c r="E51" s="247"/>
      <c r="F51" s="247"/>
      <c r="G51" s="247"/>
      <c r="H51" s="247"/>
      <c r="I51" s="247"/>
      <c r="J51" s="247"/>
    </row>
  </sheetData>
  <mergeCells count="14">
    <mergeCell ref="T1:V1"/>
    <mergeCell ref="P6:V6"/>
    <mergeCell ref="P7:R7"/>
    <mergeCell ref="T7:V7"/>
    <mergeCell ref="P8:V8"/>
    <mergeCell ref="D8:J8"/>
    <mergeCell ref="A51:J51"/>
    <mergeCell ref="H1:J1"/>
    <mergeCell ref="A2:J2"/>
    <mergeCell ref="A3:J3"/>
    <mergeCell ref="A4:J4"/>
    <mergeCell ref="D6:J6"/>
    <mergeCell ref="D7:F7"/>
    <mergeCell ref="H7:J7"/>
  </mergeCells>
  <pageMargins left="0.62992125984251968" right="0.43307086614173229" top="0.59055118110236227" bottom="0.35433070866141736" header="0.31496062992125984" footer="0.31496062992125984"/>
  <pageSetup paperSize="9" scale="8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01D5E-8406-4A8F-9BFA-944258D3D412}">
  <sheetPr>
    <tabColor rgb="FF92D050"/>
    <pageSetUpPr fitToPage="1"/>
  </sheetPr>
  <dimension ref="A1:AA62"/>
  <sheetViews>
    <sheetView view="pageBreakPreview" topLeftCell="A25" zoomScale="70" zoomScaleNormal="130" zoomScaleSheetLayoutView="70" workbookViewId="0">
      <selection activeCell="I11" sqref="I11:I20"/>
    </sheetView>
  </sheetViews>
  <sheetFormatPr defaultRowHeight="21"/>
  <cols>
    <col min="1" max="1" width="2.5703125" customWidth="1"/>
    <col min="2" max="2" width="39.140625" style="4" customWidth="1"/>
    <col min="3" max="3" width="4.85546875" style="2" customWidth="1"/>
    <col min="4" max="4" width="1" style="2" customWidth="1"/>
    <col min="5" max="5" width="13.5703125" style="2" customWidth="1"/>
    <col min="6" max="6" width="1" style="2" customWidth="1"/>
    <col min="7" max="7" width="12.5703125" style="2" customWidth="1"/>
    <col min="8" max="8" width="1" style="2" customWidth="1"/>
    <col min="9" max="9" width="13" style="108" customWidth="1"/>
    <col min="10" max="10" width="1" style="2" customWidth="1"/>
    <col min="11" max="11" width="13.140625" style="2" customWidth="1"/>
    <col min="12" max="13" width="11.140625" bestFit="1" customWidth="1"/>
    <col min="17" max="17" width="2.5703125" customWidth="1"/>
    <col min="18" max="18" width="39.140625" style="4" customWidth="1"/>
    <col min="19" max="19" width="4.85546875" style="2" customWidth="1"/>
    <col min="20" max="20" width="1" style="2" customWidth="1"/>
    <col min="21" max="21" width="13.5703125" style="2" customWidth="1"/>
    <col min="22" max="22" width="1" style="2" customWidth="1"/>
    <col min="23" max="23" width="12.5703125" style="2" customWidth="1"/>
    <col min="24" max="24" width="1" style="2" customWidth="1"/>
    <col min="25" max="25" width="13" style="108" customWidth="1"/>
    <col min="26" max="26" width="1" style="2" customWidth="1"/>
    <col min="27" max="27" width="13.140625" style="2" customWidth="1"/>
  </cols>
  <sheetData>
    <row r="1" spans="1:27">
      <c r="I1" s="247" t="s">
        <v>193</v>
      </c>
      <c r="J1" s="247"/>
      <c r="K1" s="247"/>
      <c r="Y1" s="247" t="s">
        <v>193</v>
      </c>
      <c r="Z1" s="247"/>
      <c r="AA1" s="247"/>
    </row>
    <row r="2" spans="1:27">
      <c r="B2" s="241" t="s">
        <v>0</v>
      </c>
      <c r="C2" s="241"/>
      <c r="D2" s="241"/>
      <c r="E2" s="241"/>
      <c r="F2" s="241"/>
      <c r="G2" s="241"/>
      <c r="H2" s="241"/>
      <c r="I2" s="241"/>
      <c r="J2" s="241"/>
      <c r="K2" s="241"/>
      <c r="R2" s="241" t="s">
        <v>0</v>
      </c>
      <c r="S2" s="241"/>
      <c r="T2" s="241"/>
      <c r="U2" s="241"/>
      <c r="V2" s="241"/>
      <c r="W2" s="241"/>
      <c r="X2" s="241"/>
      <c r="Y2" s="241"/>
      <c r="Z2" s="241"/>
      <c r="AA2" s="241"/>
    </row>
    <row r="3" spans="1:27">
      <c r="B3" s="252" t="s">
        <v>163</v>
      </c>
      <c r="C3" s="252"/>
      <c r="D3" s="252"/>
      <c r="E3" s="252"/>
      <c r="F3" s="252"/>
      <c r="G3" s="252"/>
      <c r="H3" s="252"/>
      <c r="I3" s="252"/>
      <c r="J3" s="252"/>
      <c r="K3" s="252"/>
      <c r="R3" s="252" t="s">
        <v>163</v>
      </c>
      <c r="S3" s="252"/>
      <c r="T3" s="252"/>
      <c r="U3" s="252"/>
      <c r="V3" s="252"/>
      <c r="W3" s="252"/>
      <c r="X3" s="252"/>
      <c r="Y3" s="252"/>
      <c r="Z3" s="252"/>
      <c r="AA3" s="252"/>
    </row>
    <row r="4" spans="1:27">
      <c r="B4" s="250" t="s">
        <v>225</v>
      </c>
      <c r="C4" s="250"/>
      <c r="D4" s="250"/>
      <c r="E4" s="250"/>
      <c r="F4" s="250"/>
      <c r="G4" s="250"/>
      <c r="H4" s="250"/>
      <c r="I4" s="250"/>
      <c r="J4" s="250"/>
      <c r="K4" s="250"/>
      <c r="R4" s="250" t="s">
        <v>225</v>
      </c>
      <c r="S4" s="250"/>
      <c r="T4" s="250"/>
      <c r="U4" s="250"/>
      <c r="V4" s="250"/>
      <c r="W4" s="250"/>
      <c r="X4" s="250"/>
      <c r="Y4" s="250"/>
      <c r="Z4" s="250"/>
      <c r="AA4" s="250"/>
    </row>
    <row r="5" spans="1:27" ht="11.1" customHeight="1">
      <c r="B5" s="22"/>
      <c r="C5" s="22"/>
      <c r="D5" s="22"/>
      <c r="E5" s="22"/>
      <c r="F5" s="22"/>
      <c r="G5" s="22"/>
      <c r="H5" s="22"/>
      <c r="I5" s="22"/>
      <c r="J5" s="22"/>
      <c r="K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spans="1:27">
      <c r="E6" s="243" t="s">
        <v>2</v>
      </c>
      <c r="F6" s="243"/>
      <c r="G6" s="243"/>
      <c r="H6" s="243"/>
      <c r="I6" s="243"/>
      <c r="J6" s="243"/>
      <c r="K6" s="243"/>
      <c r="U6" s="243" t="s">
        <v>2</v>
      </c>
      <c r="V6" s="243"/>
      <c r="W6" s="243"/>
      <c r="X6" s="243"/>
      <c r="Y6" s="243"/>
      <c r="Z6" s="243"/>
      <c r="AA6" s="243"/>
    </row>
    <row r="7" spans="1:27">
      <c r="B7" s="1"/>
      <c r="E7" s="245" t="s">
        <v>3</v>
      </c>
      <c r="F7" s="245"/>
      <c r="G7" s="245"/>
      <c r="I7" s="243" t="s">
        <v>4</v>
      </c>
      <c r="J7" s="243"/>
      <c r="K7" s="243"/>
      <c r="R7" s="1"/>
      <c r="U7" s="245" t="s">
        <v>3</v>
      </c>
      <c r="V7" s="245"/>
      <c r="W7" s="245"/>
      <c r="Y7" s="243" t="s">
        <v>4</v>
      </c>
      <c r="Z7" s="243"/>
      <c r="AA7" s="243"/>
    </row>
    <row r="8" spans="1:27">
      <c r="B8" s="1"/>
      <c r="E8" s="254" t="s">
        <v>234</v>
      </c>
      <c r="F8" s="254"/>
      <c r="G8" s="254"/>
      <c r="H8" s="254"/>
      <c r="I8" s="254"/>
      <c r="J8" s="254"/>
      <c r="K8" s="254"/>
      <c r="R8" s="1"/>
      <c r="U8" s="254" t="s">
        <v>206</v>
      </c>
      <c r="V8" s="254"/>
      <c r="W8" s="254"/>
      <c r="X8" s="254"/>
      <c r="Y8" s="254"/>
      <c r="Z8" s="254"/>
      <c r="AA8" s="254"/>
    </row>
    <row r="9" spans="1:27">
      <c r="C9" s="3"/>
      <c r="D9" s="3"/>
      <c r="E9" s="104" t="s">
        <v>208</v>
      </c>
      <c r="F9" s="6"/>
      <c r="G9" s="104" t="s">
        <v>226</v>
      </c>
      <c r="H9" s="3"/>
      <c r="I9" s="104" t="s">
        <v>208</v>
      </c>
      <c r="J9" s="6"/>
      <c r="K9" s="104" t="s">
        <v>226</v>
      </c>
      <c r="S9" s="3"/>
      <c r="T9" s="3"/>
      <c r="U9" s="104" t="s">
        <v>208</v>
      </c>
      <c r="V9" s="6"/>
      <c r="W9" s="104" t="s">
        <v>226</v>
      </c>
      <c r="X9" s="3"/>
      <c r="Y9" s="104" t="s">
        <v>208</v>
      </c>
      <c r="Z9" s="6"/>
      <c r="AA9" s="104" t="s">
        <v>226</v>
      </c>
    </row>
    <row r="10" spans="1:27">
      <c r="A10" s="7" t="s">
        <v>84</v>
      </c>
      <c r="C10" s="8"/>
      <c r="D10" s="8"/>
      <c r="E10" s="63"/>
      <c r="F10" s="63"/>
      <c r="G10" s="63"/>
      <c r="H10" s="8"/>
      <c r="I10" s="109"/>
      <c r="J10" s="63"/>
      <c r="K10" s="99"/>
      <c r="Q10" s="7" t="s">
        <v>84</v>
      </c>
      <c r="S10" s="8"/>
      <c r="T10" s="8"/>
      <c r="U10" s="63"/>
      <c r="V10" s="63"/>
      <c r="W10" s="63"/>
      <c r="X10" s="8"/>
      <c r="Y10" s="109"/>
      <c r="Z10" s="63"/>
      <c r="AA10" s="99"/>
    </row>
    <row r="11" spans="1:27">
      <c r="B11" s="4" t="s">
        <v>85</v>
      </c>
      <c r="C11" s="8"/>
      <c r="D11" s="8"/>
      <c r="E11" s="97">
        <v>82722</v>
      </c>
      <c r="F11" s="97"/>
      <c r="G11" s="97">
        <v>126053</v>
      </c>
      <c r="H11" s="98"/>
      <c r="I11" s="97">
        <v>65108</v>
      </c>
      <c r="J11" s="97"/>
      <c r="K11" s="97">
        <v>105592</v>
      </c>
      <c r="L11" s="145"/>
      <c r="M11" s="147"/>
      <c r="R11" s="4" t="s">
        <v>85</v>
      </c>
      <c r="S11" s="8"/>
      <c r="T11" s="8"/>
      <c r="U11" s="97">
        <v>82722</v>
      </c>
      <c r="V11" s="97"/>
      <c r="W11" s="97">
        <v>126053</v>
      </c>
      <c r="X11" s="98"/>
      <c r="Y11" s="97">
        <v>65108</v>
      </c>
      <c r="Z11" s="97"/>
      <c r="AA11" s="97">
        <v>105592</v>
      </c>
    </row>
    <row r="12" spans="1:27">
      <c r="B12" s="4" t="s">
        <v>227</v>
      </c>
      <c r="C12" s="8"/>
      <c r="D12" s="8"/>
      <c r="E12" s="97">
        <v>90931</v>
      </c>
      <c r="F12" s="97"/>
      <c r="G12" s="97">
        <v>0</v>
      </c>
      <c r="H12" s="98"/>
      <c r="I12" s="97">
        <v>0</v>
      </c>
      <c r="J12" s="97"/>
      <c r="K12" s="97">
        <v>0</v>
      </c>
      <c r="L12" s="145"/>
      <c r="M12" s="147"/>
      <c r="R12" s="4" t="s">
        <v>227</v>
      </c>
      <c r="S12" s="8"/>
      <c r="T12" s="8"/>
      <c r="U12" s="97">
        <v>90931</v>
      </c>
      <c r="V12" s="97"/>
      <c r="W12" s="97"/>
      <c r="X12" s="98"/>
      <c r="Y12" s="97"/>
      <c r="Z12" s="97"/>
      <c r="AA12" s="97"/>
    </row>
    <row r="13" spans="1:27">
      <c r="B13" s="4" t="s">
        <v>228</v>
      </c>
      <c r="C13" s="8"/>
      <c r="D13" s="8"/>
      <c r="E13" s="97">
        <v>12345</v>
      </c>
      <c r="F13" s="97"/>
      <c r="G13" s="97">
        <v>12765</v>
      </c>
      <c r="H13" s="98"/>
      <c r="I13" s="97">
        <v>0</v>
      </c>
      <c r="J13" s="97"/>
      <c r="K13" s="97">
        <v>0</v>
      </c>
      <c r="L13" s="145"/>
      <c r="M13" s="147"/>
      <c r="R13" s="4" t="s">
        <v>228</v>
      </c>
      <c r="S13" s="8"/>
      <c r="T13" s="8"/>
      <c r="U13" s="97">
        <v>12345</v>
      </c>
      <c r="V13" s="97"/>
      <c r="W13" s="97">
        <v>12765</v>
      </c>
      <c r="X13" s="98"/>
      <c r="Y13" s="97"/>
      <c r="Z13" s="97"/>
      <c r="AA13" s="97"/>
    </row>
    <row r="14" spans="1:27">
      <c r="A14" s="7" t="s">
        <v>87</v>
      </c>
      <c r="C14" s="8"/>
      <c r="D14" s="8"/>
      <c r="E14" s="97"/>
      <c r="F14" s="97"/>
      <c r="G14" s="97"/>
      <c r="H14" s="98"/>
      <c r="I14" s="97"/>
      <c r="J14" s="97"/>
      <c r="K14" s="97"/>
      <c r="L14" s="145"/>
      <c r="M14" s="147"/>
      <c r="Q14" s="7" t="s">
        <v>87</v>
      </c>
      <c r="S14" s="8"/>
      <c r="T14" s="8"/>
      <c r="U14" s="97"/>
      <c r="V14" s="97"/>
      <c r="W14" s="97"/>
      <c r="X14" s="98"/>
      <c r="Y14" s="97"/>
      <c r="Z14" s="97"/>
      <c r="AA14" s="97"/>
    </row>
    <row r="15" spans="1:27">
      <c r="B15" s="4" t="s">
        <v>86</v>
      </c>
      <c r="C15" s="8"/>
      <c r="D15" s="8"/>
      <c r="E15" s="97">
        <v>18641</v>
      </c>
      <c r="F15" s="97"/>
      <c r="G15" s="97">
        <v>1121</v>
      </c>
      <c r="H15" s="98"/>
      <c r="I15" s="97">
        <v>7777</v>
      </c>
      <c r="J15" s="97"/>
      <c r="K15" s="99">
        <v>9812</v>
      </c>
      <c r="L15" s="145"/>
      <c r="M15" s="147"/>
      <c r="R15" s="4" t="s">
        <v>86</v>
      </c>
      <c r="S15" s="8"/>
      <c r="T15" s="8"/>
      <c r="U15" s="97">
        <v>18641</v>
      </c>
      <c r="V15" s="97"/>
      <c r="W15" s="97">
        <v>1121</v>
      </c>
      <c r="X15" s="98"/>
      <c r="Y15" s="97">
        <v>7777</v>
      </c>
      <c r="Z15" s="97"/>
      <c r="AA15" s="99">
        <v>9812</v>
      </c>
    </row>
    <row r="16" spans="1:27">
      <c r="B16" s="4" t="s">
        <v>168</v>
      </c>
      <c r="C16" s="8"/>
      <c r="D16" s="8"/>
      <c r="E16" s="97">
        <v>1912</v>
      </c>
      <c r="F16" s="97"/>
      <c r="G16" s="10">
        <v>3760</v>
      </c>
      <c r="H16" s="98"/>
      <c r="I16" s="97">
        <v>1869</v>
      </c>
      <c r="J16" s="97"/>
      <c r="K16" s="99">
        <v>1892</v>
      </c>
      <c r="L16" s="145"/>
      <c r="M16" s="147"/>
      <c r="R16" s="4" t="s">
        <v>168</v>
      </c>
      <c r="S16" s="8"/>
      <c r="T16" s="8"/>
      <c r="U16" s="97">
        <v>1912</v>
      </c>
      <c r="V16" s="97"/>
      <c r="W16" s="10">
        <v>3760</v>
      </c>
      <c r="X16" s="98"/>
      <c r="Y16" s="97">
        <v>1869</v>
      </c>
      <c r="Z16" s="97"/>
      <c r="AA16" s="99">
        <v>1892</v>
      </c>
    </row>
    <row r="17" spans="1:27">
      <c r="B17" s="4" t="s">
        <v>229</v>
      </c>
      <c r="C17" s="8"/>
      <c r="D17" s="8"/>
      <c r="E17" s="97">
        <v>111581</v>
      </c>
      <c r="F17" s="97"/>
      <c r="G17" s="10">
        <v>0</v>
      </c>
      <c r="H17" s="98"/>
      <c r="I17" s="97">
        <v>110714</v>
      </c>
      <c r="J17" s="97"/>
      <c r="K17" s="99">
        <v>0</v>
      </c>
      <c r="L17" s="145"/>
      <c r="M17" s="147"/>
      <c r="R17" s="4" t="s">
        <v>229</v>
      </c>
      <c r="S17" s="8"/>
      <c r="T17" s="8"/>
      <c r="U17" s="97">
        <v>111581</v>
      </c>
      <c r="V17" s="97"/>
      <c r="W17" s="10">
        <v>0</v>
      </c>
      <c r="X17" s="98"/>
      <c r="Y17" s="97">
        <v>110715</v>
      </c>
      <c r="Z17" s="97"/>
      <c r="AA17" s="99">
        <v>0</v>
      </c>
    </row>
    <row r="18" spans="1:27" hidden="1">
      <c r="B18" s="4" t="s">
        <v>167</v>
      </c>
      <c r="C18" s="8"/>
      <c r="D18" s="8"/>
      <c r="E18" s="97">
        <v>0</v>
      </c>
      <c r="F18" s="97"/>
      <c r="G18" s="10">
        <v>0</v>
      </c>
      <c r="H18" s="98"/>
      <c r="I18" s="97">
        <v>0</v>
      </c>
      <c r="J18" s="97"/>
      <c r="K18" s="99">
        <v>0</v>
      </c>
      <c r="L18" s="145"/>
      <c r="M18" s="147"/>
      <c r="R18" s="4" t="s">
        <v>167</v>
      </c>
      <c r="S18" s="8"/>
      <c r="T18" s="8"/>
      <c r="U18" s="97">
        <v>0</v>
      </c>
      <c r="V18" s="97"/>
      <c r="W18" s="10">
        <v>0</v>
      </c>
      <c r="X18" s="98"/>
      <c r="Y18" s="97">
        <v>0</v>
      </c>
      <c r="Z18" s="97"/>
      <c r="AA18" s="99">
        <v>0</v>
      </c>
    </row>
    <row r="19" spans="1:27">
      <c r="B19" s="4" t="s">
        <v>177</v>
      </c>
      <c r="C19" s="8"/>
      <c r="D19" s="8"/>
      <c r="E19" s="97">
        <v>712</v>
      </c>
      <c r="F19" s="97"/>
      <c r="G19" s="10">
        <v>0</v>
      </c>
      <c r="H19" s="98"/>
      <c r="I19" s="97">
        <v>9</v>
      </c>
      <c r="J19" s="97"/>
      <c r="K19" s="218">
        <v>6259</v>
      </c>
      <c r="L19" s="145"/>
      <c r="M19" s="147"/>
      <c r="R19" s="4" t="s">
        <v>177</v>
      </c>
      <c r="S19" s="8"/>
      <c r="T19" s="8"/>
      <c r="U19" s="97">
        <v>712</v>
      </c>
      <c r="V19" s="97"/>
      <c r="W19" s="10">
        <v>0</v>
      </c>
      <c r="X19" s="98"/>
      <c r="Y19" s="97">
        <v>9</v>
      </c>
      <c r="Z19" s="97"/>
      <c r="AA19" s="218">
        <v>0</v>
      </c>
    </row>
    <row r="20" spans="1:27">
      <c r="B20" s="4" t="s">
        <v>87</v>
      </c>
      <c r="C20" s="8"/>
      <c r="D20" s="8"/>
      <c r="E20" s="97">
        <v>2651</v>
      </c>
      <c r="F20" s="97"/>
      <c r="G20" s="97">
        <v>11554</v>
      </c>
      <c r="H20" s="98"/>
      <c r="I20" s="97">
        <v>2467</v>
      </c>
      <c r="J20" s="100"/>
      <c r="K20" s="219">
        <v>2513</v>
      </c>
      <c r="L20" s="146"/>
      <c r="M20" s="147"/>
      <c r="R20" s="4" t="s">
        <v>87</v>
      </c>
      <c r="S20" s="8"/>
      <c r="T20" s="8"/>
      <c r="U20" s="97">
        <v>2651</v>
      </c>
      <c r="V20" s="97"/>
      <c r="W20" s="97">
        <v>11554</v>
      </c>
      <c r="X20" s="98"/>
      <c r="Y20" s="97">
        <v>2468</v>
      </c>
      <c r="Z20" s="100"/>
      <c r="AA20" s="219">
        <v>8772</v>
      </c>
    </row>
    <row r="21" spans="1:27">
      <c r="A21" s="7" t="s">
        <v>88</v>
      </c>
      <c r="C21" s="8"/>
      <c r="D21" s="8"/>
      <c r="E21" s="110">
        <f>SUM(E11:E20)</f>
        <v>321495</v>
      </c>
      <c r="F21" s="99"/>
      <c r="G21" s="14">
        <v>155253</v>
      </c>
      <c r="H21" s="102"/>
      <c r="I21" s="110">
        <f>SUM(I11:I20)</f>
        <v>187944</v>
      </c>
      <c r="J21" s="99"/>
      <c r="K21" s="14">
        <v>126068</v>
      </c>
      <c r="Q21" s="7" t="s">
        <v>88</v>
      </c>
      <c r="S21" s="8"/>
      <c r="T21" s="8"/>
      <c r="U21" s="217">
        <v>321496</v>
      </c>
      <c r="V21" s="99"/>
      <c r="W21" s="14">
        <v>155253</v>
      </c>
      <c r="X21" s="102"/>
      <c r="Y21" s="110">
        <v>187946</v>
      </c>
      <c r="Z21" s="99"/>
      <c r="AA21" s="14">
        <v>126068</v>
      </c>
    </row>
    <row r="22" spans="1:27" ht="12.95" customHeight="1">
      <c r="C22" s="8"/>
      <c r="D22" s="8"/>
      <c r="E22" s="10"/>
      <c r="F22" s="10"/>
      <c r="G22" s="10"/>
      <c r="H22" s="8"/>
      <c r="I22" s="10"/>
      <c r="J22" s="10"/>
      <c r="K22" s="10"/>
      <c r="S22" s="8"/>
      <c r="T22" s="8"/>
      <c r="U22" s="10"/>
      <c r="V22" s="10"/>
      <c r="W22" s="10"/>
      <c r="X22" s="8"/>
      <c r="Y22" s="10"/>
      <c r="Z22" s="10"/>
      <c r="AA22" s="10"/>
    </row>
    <row r="23" spans="1:27">
      <c r="A23" s="7" t="s">
        <v>89</v>
      </c>
      <c r="C23" s="8"/>
      <c r="D23" s="8"/>
      <c r="E23" s="10"/>
      <c r="F23" s="10"/>
      <c r="G23" s="10"/>
      <c r="H23" s="8"/>
      <c r="I23" s="10"/>
      <c r="J23" s="10"/>
      <c r="K23" s="10"/>
      <c r="Q23" s="7" t="s">
        <v>89</v>
      </c>
      <c r="S23" s="8"/>
      <c r="T23" s="8"/>
      <c r="U23" s="10"/>
      <c r="V23" s="10"/>
      <c r="W23" s="10"/>
      <c r="X23" s="8"/>
      <c r="Y23" s="10"/>
      <c r="Z23" s="10"/>
      <c r="AA23" s="10"/>
    </row>
    <row r="24" spans="1:27">
      <c r="B24" s="4" t="s">
        <v>90</v>
      </c>
      <c r="C24" s="8"/>
      <c r="D24" s="8"/>
      <c r="E24" s="64">
        <v>75525</v>
      </c>
      <c r="F24" s="64"/>
      <c r="G24" s="64">
        <v>98507</v>
      </c>
      <c r="H24" s="8"/>
      <c r="I24" s="111">
        <v>70519</v>
      </c>
      <c r="J24" s="64"/>
      <c r="K24" s="64">
        <v>89296</v>
      </c>
      <c r="R24" s="4" t="s">
        <v>90</v>
      </c>
      <c r="S24" s="8"/>
      <c r="T24" s="8"/>
      <c r="U24" s="64">
        <v>75525</v>
      </c>
      <c r="V24" s="64"/>
      <c r="W24" s="64">
        <v>98507</v>
      </c>
      <c r="X24" s="8"/>
      <c r="Y24" s="111">
        <v>70519</v>
      </c>
      <c r="Z24" s="64"/>
      <c r="AA24" s="64">
        <v>89296</v>
      </c>
    </row>
    <row r="25" spans="1:27">
      <c r="B25" s="4" t="s">
        <v>230</v>
      </c>
      <c r="C25" s="8"/>
      <c r="D25" s="8"/>
      <c r="E25" s="64">
        <v>34900</v>
      </c>
      <c r="F25" s="64"/>
      <c r="G25" s="10">
        <v>0</v>
      </c>
      <c r="H25" s="10"/>
      <c r="I25" s="10">
        <v>0</v>
      </c>
      <c r="J25" s="10"/>
      <c r="K25" s="10">
        <v>0</v>
      </c>
      <c r="R25" s="4" t="s">
        <v>230</v>
      </c>
      <c r="S25" s="8"/>
      <c r="T25" s="8"/>
      <c r="U25" s="64">
        <v>34900</v>
      </c>
      <c r="V25" s="64"/>
      <c r="W25" s="10">
        <v>0</v>
      </c>
      <c r="X25" s="10"/>
      <c r="Y25" s="10">
        <v>0</v>
      </c>
      <c r="Z25" s="10"/>
      <c r="AA25" s="10">
        <v>0</v>
      </c>
    </row>
    <row r="26" spans="1:27">
      <c r="B26" s="4" t="s">
        <v>231</v>
      </c>
      <c r="C26" s="8"/>
      <c r="D26" s="8"/>
      <c r="E26" s="64">
        <v>11199</v>
      </c>
      <c r="F26" s="64"/>
      <c r="G26" s="10">
        <v>7935</v>
      </c>
      <c r="H26" s="10"/>
      <c r="I26" s="10">
        <v>0</v>
      </c>
      <c r="J26" s="10"/>
      <c r="K26" s="10">
        <v>0</v>
      </c>
      <c r="R26" s="4" t="s">
        <v>231</v>
      </c>
      <c r="S26" s="8"/>
      <c r="T26" s="8"/>
      <c r="U26" s="64">
        <v>11199</v>
      </c>
      <c r="V26" s="64"/>
      <c r="W26" s="10">
        <v>7935</v>
      </c>
      <c r="X26" s="10"/>
      <c r="Y26" s="10"/>
      <c r="Z26" s="10"/>
      <c r="AA26" s="10"/>
    </row>
    <row r="27" spans="1:27">
      <c r="B27" s="4" t="s">
        <v>232</v>
      </c>
      <c r="C27" s="8"/>
      <c r="D27" s="8"/>
      <c r="E27" s="64">
        <v>532</v>
      </c>
      <c r="F27" s="64"/>
      <c r="G27" s="10">
        <v>361</v>
      </c>
      <c r="H27" s="10"/>
      <c r="I27" s="10">
        <v>0</v>
      </c>
      <c r="J27" s="10"/>
      <c r="K27" s="10">
        <v>0</v>
      </c>
      <c r="R27" s="4" t="s">
        <v>232</v>
      </c>
      <c r="S27" s="8"/>
      <c r="T27" s="8"/>
      <c r="U27" s="64">
        <v>532</v>
      </c>
      <c r="V27" s="64"/>
      <c r="W27" s="10">
        <v>361</v>
      </c>
      <c r="X27" s="10"/>
      <c r="Y27" s="10"/>
      <c r="Z27" s="10"/>
      <c r="AA27" s="10"/>
    </row>
    <row r="28" spans="1:27">
      <c r="B28" s="4" t="s">
        <v>233</v>
      </c>
      <c r="C28" s="8"/>
      <c r="D28" s="8"/>
      <c r="E28" s="64">
        <v>96505</v>
      </c>
      <c r="F28" s="64"/>
      <c r="G28" s="10">
        <v>41407</v>
      </c>
      <c r="H28" s="10"/>
      <c r="I28" s="10">
        <v>54528</v>
      </c>
      <c r="J28" s="10"/>
      <c r="K28" s="10">
        <v>32565</v>
      </c>
      <c r="R28" s="4" t="s">
        <v>233</v>
      </c>
      <c r="S28" s="8"/>
      <c r="T28" s="8"/>
      <c r="U28" s="64">
        <v>96506</v>
      </c>
      <c r="V28" s="64"/>
      <c r="W28" s="10">
        <v>41407</v>
      </c>
      <c r="X28" s="10"/>
      <c r="Y28" s="10">
        <v>54528</v>
      </c>
      <c r="Z28" s="10"/>
      <c r="AA28" s="10">
        <v>32564</v>
      </c>
    </row>
    <row r="29" spans="1:27">
      <c r="B29" s="4" t="s">
        <v>93</v>
      </c>
      <c r="C29" s="8"/>
      <c r="D29" s="8"/>
      <c r="E29" s="64">
        <v>0</v>
      </c>
      <c r="F29" s="64"/>
      <c r="G29" s="10">
        <v>673</v>
      </c>
      <c r="H29" s="10"/>
      <c r="I29" s="10">
        <v>0</v>
      </c>
      <c r="J29" s="10"/>
      <c r="K29" s="10">
        <v>673</v>
      </c>
      <c r="R29" s="4" t="s">
        <v>93</v>
      </c>
      <c r="S29" s="8"/>
      <c r="T29" s="8"/>
      <c r="U29" s="64"/>
      <c r="V29" s="64"/>
      <c r="W29" s="10">
        <v>673</v>
      </c>
      <c r="X29" s="10"/>
      <c r="Y29" s="10"/>
      <c r="Z29" s="10"/>
      <c r="AA29" s="10">
        <v>673</v>
      </c>
    </row>
    <row r="30" spans="1:27">
      <c r="B30" s="65" t="s">
        <v>94</v>
      </c>
      <c r="C30" s="8"/>
      <c r="D30" s="8"/>
      <c r="E30" s="121">
        <v>37460</v>
      </c>
      <c r="F30" s="64"/>
      <c r="G30" s="10">
        <v>3350</v>
      </c>
      <c r="H30" s="8"/>
      <c r="I30" s="112">
        <v>7282</v>
      </c>
      <c r="J30" s="64"/>
      <c r="K30" s="64">
        <v>2014</v>
      </c>
      <c r="R30" s="4" t="s">
        <v>93</v>
      </c>
      <c r="S30" s="8"/>
      <c r="T30" s="8"/>
      <c r="U30" s="10">
        <v>0</v>
      </c>
      <c r="V30" s="10"/>
      <c r="W30" s="10">
        <v>0</v>
      </c>
      <c r="X30" s="10"/>
      <c r="Y30" s="10">
        <v>0</v>
      </c>
      <c r="Z30" s="10"/>
      <c r="AA30" s="10">
        <v>0</v>
      </c>
    </row>
    <row r="31" spans="1:27">
      <c r="A31" s="7" t="s">
        <v>95</v>
      </c>
      <c r="C31" s="8"/>
      <c r="D31" s="8"/>
      <c r="E31" s="12">
        <f>SUM(E24:E30)</f>
        <v>256121</v>
      </c>
      <c r="F31" s="10"/>
      <c r="G31" s="12">
        <v>152233</v>
      </c>
      <c r="H31" s="10">
        <v>0</v>
      </c>
      <c r="I31" s="12">
        <v>132329</v>
      </c>
      <c r="J31" s="10"/>
      <c r="K31" s="12">
        <v>124548</v>
      </c>
      <c r="R31" s="65" t="s">
        <v>94</v>
      </c>
      <c r="S31" s="8"/>
      <c r="T31" s="8"/>
      <c r="U31" s="121">
        <v>37461</v>
      </c>
      <c r="V31" s="64"/>
      <c r="W31" s="10">
        <v>3350</v>
      </c>
      <c r="X31" s="8"/>
      <c r="Y31" s="112">
        <v>7282</v>
      </c>
      <c r="Z31" s="64"/>
      <c r="AA31" s="64">
        <v>2014</v>
      </c>
    </row>
    <row r="32" spans="1:27" ht="13.5" customHeight="1">
      <c r="B32" s="7"/>
      <c r="C32" s="8"/>
      <c r="D32" s="8"/>
      <c r="E32" s="66"/>
      <c r="F32" s="66"/>
      <c r="G32" s="66"/>
      <c r="H32" s="73"/>
      <c r="I32" s="66"/>
      <c r="J32" s="10"/>
      <c r="K32" s="10"/>
      <c r="Q32" s="7" t="s">
        <v>95</v>
      </c>
      <c r="S32" s="8"/>
      <c r="T32" s="8"/>
      <c r="U32" s="220">
        <v>256122</v>
      </c>
      <c r="V32" s="10"/>
      <c r="W32" s="12">
        <v>152233</v>
      </c>
      <c r="X32" s="10">
        <v>0</v>
      </c>
      <c r="Y32" s="12">
        <v>132329</v>
      </c>
      <c r="Z32" s="10"/>
      <c r="AA32" s="12">
        <v>124548</v>
      </c>
    </row>
    <row r="33" spans="1:27">
      <c r="A33" s="7" t="s">
        <v>96</v>
      </c>
      <c r="C33" s="8"/>
      <c r="D33" s="8"/>
      <c r="E33" s="18">
        <v>48059.3</v>
      </c>
      <c r="F33" s="64"/>
      <c r="G33" s="64">
        <v>24263</v>
      </c>
      <c r="H33" s="8"/>
      <c r="I33" s="18">
        <v>0</v>
      </c>
      <c r="J33" s="10"/>
      <c r="K33" s="18">
        <v>0</v>
      </c>
      <c r="R33" s="7"/>
      <c r="S33" s="8"/>
      <c r="T33" s="8"/>
      <c r="U33" s="66"/>
      <c r="V33" s="66"/>
      <c r="W33" s="66"/>
      <c r="X33" s="73"/>
      <c r="Y33" s="66"/>
      <c r="Z33" s="10"/>
      <c r="AA33" s="10"/>
    </row>
    <row r="34" spans="1:27">
      <c r="B34" s="4" t="s">
        <v>97</v>
      </c>
      <c r="C34" s="8"/>
      <c r="D34" s="8"/>
      <c r="E34" s="227">
        <f>E21-E31+E33</f>
        <v>113433.3</v>
      </c>
      <c r="F34" s="10"/>
      <c r="G34" s="39">
        <f>G21-G31+G33</f>
        <v>27283</v>
      </c>
      <c r="H34" s="64"/>
      <c r="I34" s="39">
        <f>I21-I31+I33</f>
        <v>55615</v>
      </c>
      <c r="J34" s="64"/>
      <c r="K34" s="39">
        <f>K21-K31</f>
        <v>1520</v>
      </c>
      <c r="Q34" s="7" t="s">
        <v>96</v>
      </c>
      <c r="S34" s="8"/>
      <c r="T34" s="8"/>
      <c r="U34" s="18">
        <v>48059</v>
      </c>
      <c r="V34" s="64"/>
      <c r="W34" s="64">
        <v>24263</v>
      </c>
      <c r="X34" s="8"/>
      <c r="Y34" s="18">
        <v>0</v>
      </c>
      <c r="Z34" s="10"/>
      <c r="AA34" s="18">
        <v>0</v>
      </c>
    </row>
    <row r="35" spans="1:27">
      <c r="B35" s="4" t="s">
        <v>98</v>
      </c>
      <c r="C35" s="8"/>
      <c r="D35" s="8"/>
      <c r="E35" s="18">
        <v>-7381</v>
      </c>
      <c r="F35" s="66"/>
      <c r="G35" s="68">
        <v>-505</v>
      </c>
      <c r="H35" s="8"/>
      <c r="I35" s="18">
        <v>0</v>
      </c>
      <c r="J35" s="10"/>
      <c r="K35" s="18">
        <v>0</v>
      </c>
      <c r="R35" s="4" t="s">
        <v>97</v>
      </c>
      <c r="S35" s="8"/>
      <c r="T35" s="8"/>
      <c r="U35" s="39">
        <f>U21-U32+U34</f>
        <v>113433</v>
      </c>
      <c r="V35" s="10"/>
      <c r="W35" s="39">
        <f>W21-W32+W34</f>
        <v>27283</v>
      </c>
      <c r="X35" s="64"/>
      <c r="Y35" s="213">
        <f>Y21-Y32+Y34</f>
        <v>55617</v>
      </c>
      <c r="Z35" s="64"/>
      <c r="AA35" s="39">
        <f>AA21-AA32+AA34</f>
        <v>1520</v>
      </c>
    </row>
    <row r="36" spans="1:27" ht="21.75" thickBot="1">
      <c r="A36" s="7" t="s">
        <v>197</v>
      </c>
      <c r="C36" s="8"/>
      <c r="D36" s="8"/>
      <c r="E36" s="74">
        <f>SUM(E34:E35)</f>
        <v>106052.3</v>
      </c>
      <c r="F36" s="69"/>
      <c r="G36" s="74">
        <v>26778</v>
      </c>
      <c r="H36" s="67"/>
      <c r="I36" s="74">
        <f>SUM(I33:I35)</f>
        <v>55615</v>
      </c>
      <c r="J36" s="9"/>
      <c r="K36" s="74">
        <v>1520</v>
      </c>
      <c r="R36" s="4" t="s">
        <v>98</v>
      </c>
      <c r="S36" s="8">
        <v>25</v>
      </c>
      <c r="T36" s="8"/>
      <c r="U36" s="18">
        <v>-7381</v>
      </c>
      <c r="V36" s="66"/>
      <c r="W36" s="68">
        <v>-505</v>
      </c>
      <c r="X36" s="8"/>
      <c r="Y36" s="18">
        <v>0</v>
      </c>
      <c r="Z36" s="10"/>
      <c r="AA36" s="18">
        <v>0</v>
      </c>
    </row>
    <row r="37" spans="1:27" ht="15.95" customHeight="1" thickTop="1" thickBot="1">
      <c r="A37" s="7"/>
      <c r="C37" s="8"/>
      <c r="D37" s="8"/>
      <c r="E37" s="10"/>
      <c r="F37" s="69"/>
      <c r="G37" s="10"/>
      <c r="H37" s="67"/>
      <c r="I37" s="10"/>
      <c r="J37" s="9"/>
      <c r="K37" s="10"/>
      <c r="Q37" s="7" t="s">
        <v>197</v>
      </c>
      <c r="S37" s="8"/>
      <c r="T37" s="8"/>
      <c r="U37" s="212">
        <v>106052</v>
      </c>
      <c r="V37" s="69"/>
      <c r="W37" s="74">
        <v>26778</v>
      </c>
      <c r="X37" s="67"/>
      <c r="Y37" s="212">
        <v>55616</v>
      </c>
      <c r="Z37" s="9"/>
      <c r="AA37" s="74">
        <v>1520</v>
      </c>
    </row>
    <row r="38" spans="1:27" ht="21.75" thickTop="1">
      <c r="A38" s="7" t="s">
        <v>99</v>
      </c>
      <c r="C38" s="8"/>
      <c r="D38" s="8"/>
      <c r="H38" s="8"/>
      <c r="I38" s="2"/>
      <c r="J38" s="8"/>
      <c r="Q38" s="7"/>
      <c r="S38" s="8"/>
      <c r="T38" s="8"/>
      <c r="U38" s="10"/>
      <c r="V38" s="69"/>
      <c r="W38" s="10"/>
      <c r="X38" s="67"/>
      <c r="Y38" s="10"/>
      <c r="Z38" s="9"/>
      <c r="AA38" s="10"/>
    </row>
    <row r="39" spans="1:27">
      <c r="B39" s="4" t="s">
        <v>100</v>
      </c>
      <c r="C39" s="8"/>
      <c r="D39" s="8"/>
      <c r="E39" s="10">
        <f>E41-E40</f>
        <v>106239.3</v>
      </c>
      <c r="F39" s="71"/>
      <c r="G39" s="52">
        <v>27654</v>
      </c>
      <c r="H39" s="72"/>
      <c r="I39" s="10">
        <f>I41-I40</f>
        <v>55615</v>
      </c>
      <c r="J39" s="73"/>
      <c r="K39" s="52">
        <f>K34</f>
        <v>1520</v>
      </c>
      <c r="Q39" s="7" t="s">
        <v>99</v>
      </c>
      <c r="S39" s="8"/>
      <c r="T39" s="8"/>
      <c r="X39" s="8"/>
      <c r="Y39" s="2"/>
      <c r="Z39" s="8"/>
    </row>
    <row r="40" spans="1:27">
      <c r="B40" s="4" t="s">
        <v>101</v>
      </c>
      <c r="C40" s="8"/>
      <c r="D40" s="8"/>
      <c r="E40" s="10">
        <v>-187</v>
      </c>
      <c r="F40" s="10"/>
      <c r="G40" s="10">
        <v>-876</v>
      </c>
      <c r="H40" s="73"/>
      <c r="I40" s="10">
        <v>0</v>
      </c>
      <c r="J40" s="10"/>
      <c r="K40" s="10">
        <v>0</v>
      </c>
      <c r="R40" s="4" t="s">
        <v>100</v>
      </c>
      <c r="S40" s="8"/>
      <c r="T40" s="8"/>
      <c r="U40" s="205">
        <v>106239</v>
      </c>
      <c r="V40" s="71"/>
      <c r="W40" s="52">
        <v>27654</v>
      </c>
      <c r="X40" s="72"/>
      <c r="Y40" s="205">
        <v>55616</v>
      </c>
      <c r="Z40" s="73"/>
      <c r="AA40" s="52">
        <f>AA35</f>
        <v>1520</v>
      </c>
    </row>
    <row r="41" spans="1:27" ht="21.75" thickBot="1">
      <c r="C41" s="8"/>
      <c r="D41" s="8"/>
      <c r="E41" s="74">
        <f>+E36</f>
        <v>106052.3</v>
      </c>
      <c r="F41" s="10"/>
      <c r="G41" s="74">
        <v>26778</v>
      </c>
      <c r="H41" s="72"/>
      <c r="I41" s="74">
        <f>+I36</f>
        <v>55615</v>
      </c>
      <c r="J41" s="73"/>
      <c r="K41" s="74">
        <v>1520</v>
      </c>
      <c r="R41" s="4" t="s">
        <v>101</v>
      </c>
      <c r="S41" s="8"/>
      <c r="T41" s="8"/>
      <c r="U41" s="10">
        <v>-187</v>
      </c>
      <c r="V41" s="10"/>
      <c r="W41" s="10">
        <v>-876</v>
      </c>
      <c r="X41" s="73"/>
      <c r="Y41" s="10">
        <v>0</v>
      </c>
      <c r="Z41" s="10"/>
      <c r="AA41" s="10">
        <v>0</v>
      </c>
    </row>
    <row r="42" spans="1:27" ht="22.5" thickTop="1" thickBot="1">
      <c r="C42" s="8"/>
      <c r="D42" s="8"/>
      <c r="E42" s="10"/>
      <c r="F42" s="10"/>
      <c r="G42" s="10"/>
      <c r="H42" s="72"/>
      <c r="I42" s="10"/>
      <c r="J42" s="73"/>
      <c r="K42" s="10"/>
      <c r="S42" s="8"/>
      <c r="T42" s="8"/>
      <c r="U42" s="212">
        <v>106052</v>
      </c>
      <c r="V42" s="10"/>
      <c r="W42" s="74">
        <v>26778</v>
      </c>
      <c r="X42" s="72"/>
      <c r="Y42" s="212">
        <v>55616</v>
      </c>
      <c r="Z42" s="73"/>
      <c r="AA42" s="74">
        <v>1520</v>
      </c>
    </row>
    <row r="43" spans="1:27" ht="21.75" thickTop="1">
      <c r="B43" s="17" t="s">
        <v>194</v>
      </c>
      <c r="C43" s="8"/>
      <c r="D43" s="8"/>
      <c r="E43" s="75"/>
      <c r="F43" s="75"/>
      <c r="G43" s="75"/>
      <c r="H43" s="8"/>
      <c r="I43" s="75"/>
      <c r="J43" s="76"/>
      <c r="K43" s="75"/>
      <c r="S43" s="8"/>
      <c r="T43" s="8"/>
      <c r="U43" s="10"/>
      <c r="V43" s="10"/>
      <c r="W43" s="10"/>
      <c r="X43" s="72"/>
      <c r="Y43" s="10"/>
      <c r="Z43" s="73"/>
      <c r="AA43" s="10"/>
    </row>
    <row r="44" spans="1:27" ht="12.95" customHeight="1">
      <c r="C44" s="8"/>
      <c r="D44" s="8"/>
      <c r="E44" s="75"/>
      <c r="F44" s="75"/>
      <c r="G44" s="75"/>
      <c r="H44" s="8"/>
      <c r="I44" s="75"/>
      <c r="J44" s="76"/>
      <c r="K44" s="75"/>
      <c r="S44" s="8"/>
      <c r="T44" s="8"/>
      <c r="U44" s="10"/>
      <c r="V44" s="10"/>
      <c r="W44" s="10"/>
      <c r="X44" s="72"/>
      <c r="Y44" s="10"/>
      <c r="Z44" s="73"/>
      <c r="AA44" s="10"/>
    </row>
    <row r="45" spans="1:27" s="93" customFormat="1">
      <c r="B45" s="8" t="s">
        <v>160</v>
      </c>
      <c r="D45" s="8"/>
      <c r="E45" s="8"/>
      <c r="G45" s="8"/>
      <c r="H45" s="8" t="s">
        <v>161</v>
      </c>
      <c r="I45" s="8"/>
      <c r="J45" s="8"/>
      <c r="K45" s="8"/>
      <c r="L45" s="8"/>
      <c r="M45" s="8"/>
      <c r="N45" s="8"/>
      <c r="Q45"/>
      <c r="R45" s="4"/>
      <c r="S45" s="8"/>
      <c r="T45" s="8"/>
      <c r="U45" s="10"/>
      <c r="V45" s="10"/>
      <c r="W45" s="10"/>
      <c r="X45" s="72"/>
      <c r="Y45" s="10"/>
      <c r="Z45" s="73"/>
      <c r="AA45" s="10"/>
    </row>
    <row r="46" spans="1:27" s="93" customFormat="1">
      <c r="B46" s="8" t="s">
        <v>159</v>
      </c>
      <c r="D46" s="8"/>
      <c r="E46" s="8"/>
      <c r="G46" s="8"/>
      <c r="H46" s="8" t="s">
        <v>162</v>
      </c>
      <c r="I46" s="8"/>
      <c r="J46" s="8"/>
      <c r="K46" s="8"/>
      <c r="L46" s="8"/>
      <c r="M46" s="8"/>
      <c r="N46" s="8"/>
      <c r="Q46"/>
      <c r="R46" s="4"/>
      <c r="S46" s="8"/>
      <c r="T46" s="8"/>
      <c r="U46" s="10">
        <f>+U21-U32+U34</f>
        <v>113433</v>
      </c>
      <c r="V46" s="10"/>
      <c r="W46" s="10"/>
      <c r="X46" s="72"/>
      <c r="Y46" s="10"/>
      <c r="Z46" s="73"/>
      <c r="AA46" s="10"/>
    </row>
    <row r="47" spans="1:27" s="93" customFormat="1" ht="11.45" customHeight="1">
      <c r="B47" s="8"/>
      <c r="D47" s="8"/>
      <c r="E47" s="8"/>
      <c r="G47" s="8"/>
      <c r="H47" s="8"/>
      <c r="I47" s="8"/>
      <c r="J47" s="8"/>
      <c r="K47" s="8"/>
      <c r="L47" s="8"/>
      <c r="M47" s="8"/>
      <c r="N47" s="8"/>
      <c r="Q47"/>
      <c r="R47" s="4"/>
      <c r="S47" s="8"/>
      <c r="T47" s="8"/>
      <c r="U47" s="10">
        <f>+U21-U32</f>
        <v>65374</v>
      </c>
      <c r="V47" s="10"/>
      <c r="W47" s="10"/>
      <c r="X47" s="72"/>
      <c r="Y47" s="10"/>
      <c r="Z47" s="73"/>
      <c r="AA47" s="10"/>
    </row>
    <row r="48" spans="1:27">
      <c r="B48" s="249" t="s">
        <v>333</v>
      </c>
      <c r="C48" s="247"/>
      <c r="D48" s="247"/>
      <c r="E48" s="247"/>
      <c r="F48" s="247"/>
      <c r="G48" s="247"/>
      <c r="H48" s="247"/>
      <c r="I48" s="247"/>
      <c r="J48" s="247"/>
      <c r="K48" s="247"/>
      <c r="S48" s="8"/>
      <c r="T48" s="8"/>
      <c r="U48" s="10"/>
      <c r="V48" s="10"/>
      <c r="W48" s="10"/>
      <c r="X48" s="72"/>
      <c r="Y48" s="10"/>
      <c r="Z48" s="73"/>
      <c r="AA48" s="10"/>
    </row>
    <row r="49" spans="17:27">
      <c r="S49" s="8"/>
      <c r="T49" s="8"/>
      <c r="U49" s="10"/>
      <c r="V49" s="10"/>
      <c r="W49" s="10"/>
      <c r="X49" s="72"/>
      <c r="Y49" s="10"/>
      <c r="Z49" s="73"/>
      <c r="AA49" s="10"/>
    </row>
    <row r="50" spans="17:27">
      <c r="S50" s="8"/>
      <c r="T50" s="8"/>
      <c r="U50" s="10"/>
      <c r="V50" s="10"/>
      <c r="W50" s="10"/>
      <c r="X50" s="72"/>
      <c r="Y50" s="10"/>
      <c r="Z50" s="73"/>
      <c r="AA50" s="10"/>
    </row>
    <row r="51" spans="17:27">
      <c r="S51" s="8"/>
      <c r="T51" s="8"/>
      <c r="U51" s="10"/>
      <c r="V51" s="10"/>
      <c r="W51" s="10"/>
      <c r="X51" s="72"/>
      <c r="Y51" s="10"/>
      <c r="Z51" s="73"/>
      <c r="AA51" s="10"/>
    </row>
    <row r="52" spans="17:27">
      <c r="S52" s="8"/>
      <c r="T52" s="8"/>
      <c r="U52" s="10"/>
      <c r="V52" s="10"/>
      <c r="W52" s="10"/>
      <c r="X52" s="72"/>
      <c r="Y52" s="10"/>
      <c r="Z52" s="73"/>
      <c r="AA52" s="10"/>
    </row>
    <row r="53" spans="17:27">
      <c r="S53" s="8"/>
      <c r="T53" s="8"/>
      <c r="U53" s="10"/>
      <c r="V53" s="10"/>
      <c r="W53" s="10"/>
      <c r="X53" s="72"/>
      <c r="Y53" s="10"/>
      <c r="Z53" s="73"/>
      <c r="AA53" s="10"/>
    </row>
    <row r="54" spans="17:27">
      <c r="S54" s="8"/>
      <c r="T54" s="8"/>
      <c r="U54" s="10"/>
      <c r="V54" s="10"/>
      <c r="W54" s="10"/>
      <c r="X54" s="72"/>
      <c r="Y54" s="10"/>
      <c r="Z54" s="73"/>
      <c r="AA54" s="10"/>
    </row>
    <row r="55" spans="17:27">
      <c r="S55" s="8"/>
      <c r="T55" s="8"/>
      <c r="U55" s="10"/>
      <c r="V55" s="10"/>
      <c r="W55" s="10"/>
      <c r="X55" s="72"/>
      <c r="Y55" s="10"/>
      <c r="Z55" s="73"/>
      <c r="AA55" s="10"/>
    </row>
    <row r="56" spans="17:27">
      <c r="S56" s="8"/>
      <c r="T56" s="8"/>
      <c r="U56" s="10"/>
      <c r="V56" s="10"/>
      <c r="W56" s="10"/>
      <c r="X56" s="72"/>
      <c r="Y56" s="10"/>
      <c r="Z56" s="73"/>
      <c r="AA56" s="10"/>
    </row>
    <row r="57" spans="17:27">
      <c r="R57" s="17" t="s">
        <v>194</v>
      </c>
      <c r="S57" s="8"/>
      <c r="T57" s="8"/>
      <c r="U57" s="75"/>
      <c r="V57" s="75"/>
      <c r="W57" s="75"/>
      <c r="X57" s="8"/>
      <c r="Y57" s="75"/>
      <c r="Z57" s="76"/>
      <c r="AA57" s="75"/>
    </row>
    <row r="58" spans="17:27">
      <c r="S58" s="8"/>
      <c r="T58" s="8"/>
      <c r="U58" s="75"/>
      <c r="V58" s="75"/>
      <c r="W58" s="75"/>
      <c r="X58" s="8"/>
      <c r="Y58" s="75"/>
      <c r="Z58" s="76"/>
      <c r="AA58" s="75"/>
    </row>
    <row r="59" spans="17:27">
      <c r="Q59" s="93"/>
      <c r="R59" s="8" t="s">
        <v>160</v>
      </c>
      <c r="S59" s="93"/>
      <c r="T59" s="8"/>
      <c r="U59" s="8"/>
      <c r="V59" s="93"/>
      <c r="W59" s="8"/>
      <c r="X59" s="8" t="s">
        <v>161</v>
      </c>
      <c r="Y59" s="8"/>
      <c r="Z59" s="8"/>
      <c r="AA59" s="8"/>
    </row>
    <row r="60" spans="17:27">
      <c r="Q60" s="93"/>
      <c r="R60" s="8" t="s">
        <v>159</v>
      </c>
      <c r="S60" s="93"/>
      <c r="T60" s="8"/>
      <c r="U60" s="8"/>
      <c r="V60" s="93"/>
      <c r="W60" s="8"/>
      <c r="X60" s="8" t="s">
        <v>162</v>
      </c>
      <c r="Y60" s="8"/>
      <c r="Z60" s="8"/>
      <c r="AA60" s="8"/>
    </row>
    <row r="61" spans="17:27">
      <c r="Q61" s="93"/>
      <c r="R61" s="8"/>
      <c r="S61" s="93"/>
      <c r="T61" s="8"/>
      <c r="U61" s="8"/>
      <c r="V61" s="93"/>
      <c r="W61" s="8"/>
      <c r="X61" s="8"/>
      <c r="Y61" s="8"/>
      <c r="Z61" s="8"/>
      <c r="AA61" s="8"/>
    </row>
    <row r="62" spans="17:27">
      <c r="R62" s="249" t="s">
        <v>186</v>
      </c>
      <c r="S62" s="247"/>
      <c r="T62" s="247"/>
      <c r="U62" s="247"/>
      <c r="V62" s="247"/>
      <c r="W62" s="247"/>
      <c r="X62" s="247"/>
      <c r="Y62" s="247"/>
      <c r="Z62" s="247"/>
      <c r="AA62" s="247"/>
    </row>
  </sheetData>
  <mergeCells count="18">
    <mergeCell ref="U7:W7"/>
    <mergeCell ref="Y7:AA7"/>
    <mergeCell ref="U8:AA8"/>
    <mergeCell ref="R62:AA62"/>
    <mergeCell ref="Y1:AA1"/>
    <mergeCell ref="R2:AA2"/>
    <mergeCell ref="R3:AA3"/>
    <mergeCell ref="R4:AA4"/>
    <mergeCell ref="U6:AA6"/>
    <mergeCell ref="B48:K48"/>
    <mergeCell ref="I1:K1"/>
    <mergeCell ref="B2:K2"/>
    <mergeCell ref="B3:K3"/>
    <mergeCell ref="B4:K4"/>
    <mergeCell ref="E6:K6"/>
    <mergeCell ref="E7:G7"/>
    <mergeCell ref="I7:K7"/>
    <mergeCell ref="E8:K8"/>
  </mergeCells>
  <pageMargins left="0.55118110236220474" right="0.31496062992125984" top="0.39" bottom="0.17" header="0.31496062992125984" footer="0.18"/>
  <pageSetup paperSize="9" scale="91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1E88B-EB32-4138-902A-C31B7D70D3CD}">
  <sheetPr>
    <tabColor rgb="FF92D050"/>
    <pageSetUpPr fitToPage="1"/>
  </sheetPr>
  <dimension ref="A1:X51"/>
  <sheetViews>
    <sheetView view="pageBreakPreview" zoomScale="50" zoomScaleNormal="130" zoomScaleSheetLayoutView="50" workbookViewId="0">
      <selection activeCell="O24" sqref="O24"/>
    </sheetView>
  </sheetViews>
  <sheetFormatPr defaultRowHeight="21"/>
  <cols>
    <col min="1" max="1" width="46" style="4" customWidth="1"/>
    <col min="2" max="2" width="7.5703125" style="2" customWidth="1"/>
    <col min="3" max="3" width="3.28515625" style="2" customWidth="1"/>
    <col min="4" max="4" width="12.5703125" style="2" customWidth="1"/>
    <col min="5" max="5" width="1" style="2" customWidth="1"/>
    <col min="6" max="6" width="12.5703125" style="2" customWidth="1"/>
    <col min="7" max="7" width="1" style="2" customWidth="1"/>
    <col min="8" max="8" width="12.5703125" style="108" customWidth="1"/>
    <col min="9" max="9" width="1" style="2" customWidth="1"/>
    <col min="10" max="10" width="12.5703125" style="2" customWidth="1"/>
    <col min="15" max="15" width="46" style="4" customWidth="1"/>
    <col min="16" max="16" width="7.5703125" style="2" customWidth="1"/>
    <col min="17" max="17" width="3.28515625" style="2" customWidth="1"/>
    <col min="18" max="18" width="12.5703125" style="2" customWidth="1"/>
    <col min="19" max="19" width="1" style="2" customWidth="1"/>
    <col min="20" max="20" width="12.5703125" style="2" customWidth="1"/>
    <col min="21" max="21" width="1" style="2" customWidth="1"/>
    <col min="22" max="22" width="12.5703125" style="108" customWidth="1"/>
    <col min="23" max="23" width="1" style="2" customWidth="1"/>
    <col min="24" max="24" width="12.5703125" style="2" customWidth="1"/>
  </cols>
  <sheetData>
    <row r="1" spans="1:24">
      <c r="H1" s="253" t="s">
        <v>193</v>
      </c>
      <c r="I1" s="253"/>
      <c r="J1" s="253"/>
      <c r="V1" s="253" t="s">
        <v>193</v>
      </c>
      <c r="W1" s="253"/>
      <c r="X1" s="253"/>
    </row>
    <row r="2" spans="1:24">
      <c r="A2" s="241" t="s">
        <v>0</v>
      </c>
      <c r="B2" s="241"/>
      <c r="C2" s="241"/>
      <c r="D2" s="241"/>
      <c r="E2" s="241"/>
      <c r="F2" s="241"/>
      <c r="G2" s="241"/>
      <c r="H2" s="241"/>
      <c r="I2" s="241"/>
      <c r="J2" s="241"/>
      <c r="O2" s="241" t="s">
        <v>0</v>
      </c>
      <c r="P2" s="241"/>
      <c r="Q2" s="241"/>
      <c r="R2" s="241"/>
      <c r="S2" s="241"/>
      <c r="T2" s="241"/>
      <c r="U2" s="241"/>
      <c r="V2" s="241"/>
      <c r="W2" s="241"/>
      <c r="X2" s="241"/>
    </row>
    <row r="3" spans="1:24">
      <c r="A3" s="252" t="s">
        <v>83</v>
      </c>
      <c r="B3" s="252"/>
      <c r="C3" s="252"/>
      <c r="D3" s="252"/>
      <c r="E3" s="252"/>
      <c r="F3" s="252"/>
      <c r="G3" s="252"/>
      <c r="H3" s="252"/>
      <c r="I3" s="252"/>
      <c r="J3" s="252"/>
      <c r="O3" s="252" t="s">
        <v>83</v>
      </c>
      <c r="P3" s="252"/>
      <c r="Q3" s="252"/>
      <c r="R3" s="252"/>
      <c r="S3" s="252"/>
      <c r="T3" s="252"/>
      <c r="U3" s="252"/>
      <c r="V3" s="252"/>
      <c r="W3" s="252"/>
      <c r="X3" s="252"/>
    </row>
    <row r="4" spans="1:24">
      <c r="A4" s="250" t="s">
        <v>225</v>
      </c>
      <c r="B4" s="250"/>
      <c r="C4" s="250"/>
      <c r="D4" s="250"/>
      <c r="E4" s="250"/>
      <c r="F4" s="250"/>
      <c r="G4" s="250"/>
      <c r="H4" s="250"/>
      <c r="I4" s="250"/>
      <c r="J4" s="250"/>
      <c r="O4" s="250" t="s">
        <v>225</v>
      </c>
      <c r="P4" s="250"/>
      <c r="Q4" s="250"/>
      <c r="R4" s="250"/>
      <c r="S4" s="250"/>
      <c r="T4" s="250"/>
      <c r="U4" s="250"/>
      <c r="V4" s="250"/>
      <c r="W4" s="250"/>
      <c r="X4" s="250"/>
    </row>
    <row r="5" spans="1:24">
      <c r="A5" s="22"/>
      <c r="B5" s="22"/>
      <c r="C5" s="22"/>
      <c r="D5" s="22"/>
      <c r="E5" s="22"/>
      <c r="F5" s="22"/>
      <c r="G5" s="22"/>
      <c r="H5" s="22"/>
      <c r="I5" s="22"/>
      <c r="J5" s="22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>
      <c r="A6" s="22"/>
      <c r="B6" s="22"/>
      <c r="C6" s="22"/>
      <c r="D6" s="243" t="s">
        <v>2</v>
      </c>
      <c r="E6" s="243"/>
      <c r="F6" s="243"/>
      <c r="G6" s="243"/>
      <c r="H6" s="243"/>
      <c r="I6" s="243"/>
      <c r="J6" s="243"/>
      <c r="O6" s="22"/>
      <c r="P6" s="22"/>
      <c r="Q6" s="22"/>
      <c r="R6" s="243" t="s">
        <v>2</v>
      </c>
      <c r="S6" s="243"/>
      <c r="T6" s="243"/>
      <c r="U6" s="243"/>
      <c r="V6" s="243"/>
      <c r="W6" s="243"/>
      <c r="X6" s="243"/>
    </row>
    <row r="7" spans="1:24">
      <c r="A7" s="22"/>
      <c r="B7" s="22"/>
      <c r="C7" s="22"/>
      <c r="D7" s="245" t="s">
        <v>3</v>
      </c>
      <c r="E7" s="245"/>
      <c r="F7" s="245"/>
      <c r="H7" s="243" t="s">
        <v>4</v>
      </c>
      <c r="I7" s="243"/>
      <c r="J7" s="243"/>
      <c r="O7" s="22"/>
      <c r="P7" s="22"/>
      <c r="Q7" s="22"/>
      <c r="R7" s="245" t="s">
        <v>3</v>
      </c>
      <c r="S7" s="245"/>
      <c r="T7" s="245"/>
      <c r="V7" s="243" t="s">
        <v>4</v>
      </c>
      <c r="W7" s="243"/>
      <c r="X7" s="243"/>
    </row>
    <row r="8" spans="1:24">
      <c r="A8" s="22"/>
      <c r="B8" s="22"/>
      <c r="C8" s="22"/>
      <c r="D8" s="243" t="s">
        <v>234</v>
      </c>
      <c r="E8" s="243"/>
      <c r="F8" s="243"/>
      <c r="G8" s="243"/>
      <c r="H8" s="243"/>
      <c r="I8" s="243"/>
      <c r="J8" s="243"/>
      <c r="O8" s="22"/>
      <c r="P8" s="22"/>
      <c r="Q8" s="22"/>
      <c r="R8" s="243" t="s">
        <v>234</v>
      </c>
      <c r="S8" s="243"/>
      <c r="T8" s="243"/>
      <c r="U8" s="243"/>
      <c r="V8" s="243"/>
      <c r="W8" s="243"/>
      <c r="X8" s="243"/>
    </row>
    <row r="9" spans="1:24">
      <c r="A9" s="22"/>
      <c r="B9" s="22"/>
      <c r="C9" s="22"/>
      <c r="D9" s="104" t="s">
        <v>208</v>
      </c>
      <c r="E9" s="6"/>
      <c r="F9" s="104" t="s">
        <v>226</v>
      </c>
      <c r="G9" s="3"/>
      <c r="H9" s="104" t="s">
        <v>208</v>
      </c>
      <c r="I9" s="6"/>
      <c r="J9" s="104" t="s">
        <v>226</v>
      </c>
      <c r="O9" s="22"/>
      <c r="P9" s="228" t="s">
        <v>352</v>
      </c>
      <c r="Q9" s="22"/>
      <c r="R9" s="104" t="s">
        <v>208</v>
      </c>
      <c r="S9" s="6"/>
      <c r="T9" s="104" t="s">
        <v>226</v>
      </c>
      <c r="U9" s="3"/>
      <c r="V9" s="104" t="s">
        <v>208</v>
      </c>
      <c r="W9" s="6"/>
      <c r="X9" s="104" t="s">
        <v>226</v>
      </c>
    </row>
    <row r="10" spans="1:24">
      <c r="A10" s="22"/>
      <c r="B10" s="22"/>
      <c r="C10" s="22"/>
      <c r="D10" s="6"/>
      <c r="E10" s="6"/>
      <c r="F10" s="6"/>
      <c r="G10" s="3"/>
      <c r="H10" s="105"/>
      <c r="I10" s="3"/>
      <c r="J10" s="6"/>
      <c r="O10" s="22"/>
      <c r="P10" s="22"/>
      <c r="Q10" s="22"/>
      <c r="R10" s="6"/>
      <c r="S10" s="6"/>
      <c r="T10" s="6"/>
      <c r="U10" s="3"/>
      <c r="V10" s="105"/>
      <c r="W10" s="3"/>
      <c r="X10" s="6"/>
    </row>
    <row r="11" spans="1:24" ht="21.75" thickBot="1">
      <c r="A11" s="77" t="s">
        <v>197</v>
      </c>
      <c r="B11" s="8"/>
      <c r="C11" s="8"/>
      <c r="D11" s="15">
        <f>'PL 6 M'!E36</f>
        <v>106052.3</v>
      </c>
      <c r="E11" s="10"/>
      <c r="F11" s="15">
        <f>'PL 6 M'!G36</f>
        <v>26778</v>
      </c>
      <c r="G11" s="8"/>
      <c r="H11" s="15">
        <f>'PL 6 M'!I36</f>
        <v>55615</v>
      </c>
      <c r="I11" s="10"/>
      <c r="J11" s="15">
        <f>'PL 6 M'!K36</f>
        <v>1520</v>
      </c>
      <c r="O11" s="77" t="s">
        <v>197</v>
      </c>
      <c r="P11" s="8"/>
      <c r="Q11" s="8"/>
      <c r="R11" s="215">
        <v>106052</v>
      </c>
      <c r="S11" s="10"/>
      <c r="T11" s="15">
        <v>26778</v>
      </c>
      <c r="U11" s="8"/>
      <c r="V11" s="215">
        <v>55616</v>
      </c>
      <c r="W11" s="10"/>
      <c r="X11" s="15">
        <v>1520</v>
      </c>
    </row>
    <row r="12" spans="1:24" ht="21.75" thickTop="1">
      <c r="A12" s="77"/>
      <c r="B12" s="8"/>
      <c r="C12" s="8"/>
      <c r="D12" s="10"/>
      <c r="E12" s="64"/>
      <c r="F12" s="64"/>
      <c r="G12" s="8"/>
      <c r="H12" s="10"/>
      <c r="I12" s="78"/>
      <c r="J12" s="78"/>
      <c r="O12" s="77"/>
      <c r="P12" s="8"/>
      <c r="Q12" s="8"/>
      <c r="R12" s="10"/>
      <c r="S12" s="64"/>
      <c r="T12" s="64"/>
      <c r="U12" s="8"/>
      <c r="V12" s="10"/>
      <c r="W12" s="78"/>
      <c r="X12" s="78"/>
    </row>
    <row r="13" spans="1:24" ht="21" hidden="1" customHeight="1">
      <c r="A13" s="7" t="s">
        <v>102</v>
      </c>
      <c r="B13" s="8"/>
      <c r="C13" s="8"/>
      <c r="G13" s="8"/>
      <c r="H13" s="2"/>
      <c r="O13" s="7" t="s">
        <v>102</v>
      </c>
      <c r="P13" s="8"/>
      <c r="Q13" s="8"/>
      <c r="U13" s="8"/>
      <c r="V13" s="2"/>
    </row>
    <row r="14" spans="1:24" ht="21" hidden="1" customHeight="1">
      <c r="A14" s="77" t="s">
        <v>103</v>
      </c>
      <c r="B14" s="8"/>
      <c r="C14" s="8"/>
      <c r="D14" s="10">
        <v>0</v>
      </c>
      <c r="E14" s="64"/>
      <c r="F14" s="10">
        <v>0</v>
      </c>
      <c r="G14" s="8"/>
      <c r="H14" s="10">
        <v>0</v>
      </c>
      <c r="I14" s="78"/>
      <c r="J14" s="78">
        <v>0</v>
      </c>
      <c r="O14" s="77" t="s">
        <v>103</v>
      </c>
      <c r="P14" s="8"/>
      <c r="Q14" s="8"/>
      <c r="R14" s="10">
        <v>0</v>
      </c>
      <c r="S14" s="64"/>
      <c r="T14" s="10">
        <v>0</v>
      </c>
      <c r="U14" s="8"/>
      <c r="V14" s="10">
        <v>0</v>
      </c>
      <c r="W14" s="78"/>
      <c r="X14" s="78">
        <v>0</v>
      </c>
    </row>
    <row r="15" spans="1:24" ht="21" hidden="1" customHeight="1">
      <c r="A15" s="77" t="s">
        <v>104</v>
      </c>
      <c r="B15" s="8"/>
      <c r="C15" s="8"/>
      <c r="D15" s="18">
        <v>0</v>
      </c>
      <c r="E15" s="10"/>
      <c r="F15" s="18">
        <v>0</v>
      </c>
      <c r="G15" s="8"/>
      <c r="H15" s="18">
        <v>0</v>
      </c>
      <c r="I15" s="10"/>
      <c r="J15" s="18">
        <v>0</v>
      </c>
      <c r="O15" s="77" t="s">
        <v>104</v>
      </c>
      <c r="P15" s="8"/>
      <c r="Q15" s="8"/>
      <c r="R15" s="18">
        <v>0</v>
      </c>
      <c r="S15" s="10"/>
      <c r="T15" s="18">
        <v>0</v>
      </c>
      <c r="U15" s="8"/>
      <c r="V15" s="18">
        <v>0</v>
      </c>
      <c r="W15" s="10"/>
      <c r="X15" s="18">
        <v>0</v>
      </c>
    </row>
    <row r="16" spans="1:24" ht="21" hidden="1" customHeight="1">
      <c r="A16" s="65" t="s">
        <v>105</v>
      </c>
      <c r="B16" s="8"/>
      <c r="C16" s="8"/>
      <c r="D16" s="12">
        <f>SUM(D14:D15)</f>
        <v>0</v>
      </c>
      <c r="E16" s="10"/>
      <c r="F16" s="12">
        <f>SUM(F14:F15)</f>
        <v>0</v>
      </c>
      <c r="G16" s="79"/>
      <c r="H16" s="12">
        <f>SUM(H14:H15)</f>
        <v>0</v>
      </c>
      <c r="I16" s="79"/>
      <c r="J16" s="12">
        <f>SUM(J14:J15)</f>
        <v>0</v>
      </c>
      <c r="O16" s="65" t="s">
        <v>105</v>
      </c>
      <c r="P16" s="8"/>
      <c r="Q16" s="8"/>
      <c r="R16" s="12">
        <f>SUM(R14:R15)</f>
        <v>0</v>
      </c>
      <c r="S16" s="10"/>
      <c r="T16" s="12">
        <f>SUM(T14:T15)</f>
        <v>0</v>
      </c>
      <c r="U16" s="79"/>
      <c r="V16" s="12">
        <f>SUM(V14:V15)</f>
        <v>0</v>
      </c>
      <c r="W16" s="79"/>
      <c r="X16" s="12">
        <f>SUM(X14:X15)</f>
        <v>0</v>
      </c>
    </row>
    <row r="17" spans="1:24" ht="21.75" thickBot="1">
      <c r="A17" s="7" t="s">
        <v>106</v>
      </c>
      <c r="B17" s="8"/>
      <c r="C17" s="8"/>
      <c r="D17" s="74">
        <f>+D11</f>
        <v>106052.3</v>
      </c>
      <c r="E17" s="80"/>
      <c r="F17" s="74">
        <v>26778</v>
      </c>
      <c r="G17" s="8"/>
      <c r="H17" s="74">
        <f>+H11</f>
        <v>55615</v>
      </c>
      <c r="I17" s="76"/>
      <c r="J17" s="74">
        <v>1520</v>
      </c>
      <c r="O17" s="7" t="s">
        <v>106</v>
      </c>
      <c r="P17" s="8"/>
      <c r="Q17" s="8"/>
      <c r="R17" s="212">
        <v>106052</v>
      </c>
      <c r="S17" s="80"/>
      <c r="T17" s="74">
        <v>26778</v>
      </c>
      <c r="U17" s="8"/>
      <c r="V17" s="212">
        <v>55616</v>
      </c>
      <c r="W17" s="76"/>
      <c r="X17" s="74">
        <v>1520</v>
      </c>
    </row>
    <row r="18" spans="1:24" ht="21.75" thickTop="1">
      <c r="A18" s="7"/>
      <c r="B18" s="8"/>
      <c r="C18" s="8"/>
      <c r="D18" s="10"/>
      <c r="E18" s="80"/>
      <c r="F18" s="10"/>
      <c r="G18" s="8"/>
      <c r="H18" s="10"/>
      <c r="I18" s="76"/>
      <c r="J18" s="10"/>
      <c r="O18" s="7"/>
      <c r="P18" s="8"/>
      <c r="Q18" s="8"/>
      <c r="R18" s="10"/>
      <c r="S18" s="80"/>
      <c r="T18" s="10"/>
      <c r="U18" s="8"/>
      <c r="V18" s="10"/>
      <c r="W18" s="76"/>
      <c r="X18" s="10"/>
    </row>
    <row r="19" spans="1:24">
      <c r="A19" s="7" t="s">
        <v>107</v>
      </c>
      <c r="B19" s="8"/>
      <c r="C19" s="8"/>
      <c r="D19" s="46"/>
      <c r="E19" s="46"/>
      <c r="F19" s="46"/>
      <c r="G19" s="79"/>
      <c r="H19" s="106"/>
      <c r="I19" s="8"/>
      <c r="O19" s="7" t="s">
        <v>107</v>
      </c>
      <c r="P19" s="8"/>
      <c r="Q19" s="8"/>
      <c r="R19" s="46"/>
      <c r="S19" s="46"/>
      <c r="T19" s="46"/>
      <c r="U19" s="79"/>
      <c r="V19" s="106"/>
      <c r="W19" s="8"/>
    </row>
    <row r="20" spans="1:24">
      <c r="A20" s="4" t="s">
        <v>100</v>
      </c>
      <c r="B20" s="8"/>
      <c r="C20" s="8"/>
      <c r="D20" s="10">
        <f>D22-D21</f>
        <v>106239.3</v>
      </c>
      <c r="E20" s="10"/>
      <c r="F20" s="52">
        <v>27654</v>
      </c>
      <c r="G20" s="72"/>
      <c r="H20" s="10">
        <f>H17</f>
        <v>55615</v>
      </c>
      <c r="I20" s="73"/>
      <c r="J20" s="52">
        <v>1520</v>
      </c>
      <c r="O20" s="4" t="s">
        <v>100</v>
      </c>
      <c r="P20" s="8"/>
      <c r="Q20" s="8"/>
      <c r="R20" s="205">
        <f>R22-R21</f>
        <v>106239</v>
      </c>
      <c r="S20" s="10"/>
      <c r="T20" s="52">
        <v>27654</v>
      </c>
      <c r="U20" s="72"/>
      <c r="V20" s="205">
        <f>V17</f>
        <v>55616</v>
      </c>
      <c r="W20" s="73"/>
      <c r="X20" s="52">
        <v>1520</v>
      </c>
    </row>
    <row r="21" spans="1:24">
      <c r="A21" s="4" t="s">
        <v>101</v>
      </c>
      <c r="B21" s="8"/>
      <c r="C21" s="8"/>
      <c r="D21" s="10">
        <v>-187</v>
      </c>
      <c r="E21" s="10"/>
      <c r="F21" s="10">
        <v>-876</v>
      </c>
      <c r="G21" s="81"/>
      <c r="H21" s="10">
        <v>0</v>
      </c>
      <c r="I21" s="10"/>
      <c r="J21" s="18">
        <v>0</v>
      </c>
      <c r="O21" s="4" t="s">
        <v>101</v>
      </c>
      <c r="P21" s="8"/>
      <c r="Q21" s="8"/>
      <c r="R21" s="10">
        <v>-187</v>
      </c>
      <c r="S21" s="10"/>
      <c r="T21" s="10">
        <v>-876</v>
      </c>
      <c r="U21" s="81"/>
      <c r="V21" s="10">
        <v>0</v>
      </c>
      <c r="W21" s="10"/>
      <c r="X21" s="18">
        <v>0</v>
      </c>
    </row>
    <row r="22" spans="1:24" ht="21.75" thickBot="1">
      <c r="B22" s="8"/>
      <c r="C22" s="8"/>
      <c r="D22" s="74">
        <f>+D17</f>
        <v>106052.3</v>
      </c>
      <c r="E22" s="10"/>
      <c r="F22" s="74">
        <v>26778</v>
      </c>
      <c r="G22" s="8"/>
      <c r="H22" s="74">
        <f>+H20</f>
        <v>55615</v>
      </c>
      <c r="I22" s="8"/>
      <c r="J22" s="74">
        <v>1520</v>
      </c>
      <c r="P22" s="8"/>
      <c r="Q22" s="8"/>
      <c r="R22" s="212">
        <v>106052</v>
      </c>
      <c r="S22" s="10"/>
      <c r="T22" s="74">
        <v>26778</v>
      </c>
      <c r="U22" s="8"/>
      <c r="V22" s="212">
        <v>55616</v>
      </c>
      <c r="W22" s="8"/>
      <c r="X22" s="74">
        <v>1520</v>
      </c>
    </row>
    <row r="23" spans="1:24" ht="21.75" thickTop="1">
      <c r="A23" s="7"/>
      <c r="B23" s="8"/>
      <c r="C23" s="8"/>
      <c r="D23" s="82"/>
      <c r="E23" s="82"/>
      <c r="F23" s="82"/>
      <c r="G23" s="8"/>
      <c r="H23" s="83"/>
      <c r="I23" s="82"/>
      <c r="J23" s="82"/>
      <c r="O23" s="7"/>
      <c r="P23" s="8"/>
      <c r="Q23" s="8"/>
      <c r="R23" s="82"/>
      <c r="S23" s="82"/>
      <c r="T23" s="82"/>
      <c r="U23" s="8"/>
      <c r="V23" s="83"/>
      <c r="W23" s="82"/>
      <c r="X23" s="82"/>
    </row>
    <row r="24" spans="1:24">
      <c r="A24" s="84" t="s">
        <v>108</v>
      </c>
      <c r="D24" s="8"/>
      <c r="E24" s="8"/>
      <c r="F24" s="82"/>
      <c r="G24" s="82"/>
      <c r="H24" s="82"/>
      <c r="I24" s="8"/>
      <c r="J24" s="83"/>
      <c r="O24" s="84" t="s">
        <v>108</v>
      </c>
      <c r="R24" s="8"/>
      <c r="S24" s="8"/>
      <c r="T24" s="82"/>
      <c r="U24" s="82"/>
      <c r="V24" s="82"/>
      <c r="W24" s="8"/>
      <c r="X24" s="83"/>
    </row>
    <row r="25" spans="1:24" ht="21.75" thickBot="1">
      <c r="A25" s="85" t="s">
        <v>109</v>
      </c>
      <c r="B25" s="8"/>
      <c r="C25" s="8"/>
      <c r="D25" s="216">
        <f>D17/D26</f>
        <v>2.9061524203767872E-2</v>
      </c>
      <c r="E25" s="87"/>
      <c r="F25" s="221">
        <f>F17/F26</f>
        <v>9.1551443203936652E-3</v>
      </c>
      <c r="G25" s="89">
        <f>H17/H26</f>
        <v>1.5240184970929911E-2</v>
      </c>
      <c r="H25" s="216">
        <f>H17/H26</f>
        <v>1.5240184970929911E-2</v>
      </c>
      <c r="I25" s="87"/>
      <c r="J25" s="216">
        <f>J17/J26</f>
        <v>5.1967358902824589E-4</v>
      </c>
      <c r="O25" s="85" t="s">
        <v>109</v>
      </c>
      <c r="P25" s="8"/>
      <c r="Q25" s="8"/>
      <c r="R25" s="216">
        <v>0.124</v>
      </c>
      <c r="S25" s="87"/>
      <c r="T25" s="221">
        <v>1E-3</v>
      </c>
      <c r="U25" s="89">
        <f>V17/V26</f>
        <v>2.8617400239678958E-2</v>
      </c>
      <c r="V25" s="216">
        <v>6.5000000000000002E-2</v>
      </c>
      <c r="W25" s="87"/>
      <c r="X25" s="216">
        <v>-3.0000000000000001E-3</v>
      </c>
    </row>
    <row r="26" spans="1:24" ht="22.5" thickTop="1" thickBot="1">
      <c r="A26" s="55" t="s">
        <v>110</v>
      </c>
      <c r="B26" s="8"/>
      <c r="D26" s="229">
        <f>3649233923.74066/1000</f>
        <v>3649233.9237406603</v>
      </c>
      <c r="E26" s="230"/>
      <c r="F26" s="231">
        <f>2924912930.13812/1000</f>
        <v>2924912.93013812</v>
      </c>
      <c r="G26" s="232"/>
      <c r="H26" s="229">
        <v>3649233.9237406603</v>
      </c>
      <c r="I26" s="232"/>
      <c r="J26" s="231">
        <f>2924912930.13812/1000</f>
        <v>2924912.93013812</v>
      </c>
      <c r="O26" s="55" t="s">
        <v>110</v>
      </c>
      <c r="P26" s="8"/>
      <c r="R26" s="107">
        <v>1943433</v>
      </c>
      <c r="S26" s="91"/>
      <c r="T26" s="90">
        <v>1931625</v>
      </c>
      <c r="V26" s="107">
        <v>1943433</v>
      </c>
      <c r="X26" s="16">
        <v>1931625</v>
      </c>
    </row>
    <row r="27" spans="1:24" ht="21.75" thickTop="1"/>
    <row r="28" spans="1:24">
      <c r="A28" s="17" t="s">
        <v>194</v>
      </c>
      <c r="O28" s="17" t="s">
        <v>194</v>
      </c>
    </row>
    <row r="29" spans="1:24">
      <c r="A29" s="2"/>
      <c r="O29" s="2"/>
    </row>
    <row r="30" spans="1:24">
      <c r="A30" s="2"/>
      <c r="O30" s="2"/>
    </row>
    <row r="31" spans="1:24">
      <c r="A31" s="17"/>
      <c r="O31" s="17"/>
    </row>
    <row r="32" spans="1:24">
      <c r="A32" s="17"/>
      <c r="O32" s="17"/>
    </row>
    <row r="33" spans="1:24">
      <c r="A33" s="17"/>
      <c r="O33" s="17"/>
    </row>
    <row r="34" spans="1:24">
      <c r="A34" s="17"/>
      <c r="O34" s="17"/>
    </row>
    <row r="35" spans="1:24">
      <c r="A35" s="17"/>
      <c r="O35" s="17"/>
    </row>
    <row r="36" spans="1:24">
      <c r="A36" s="17"/>
      <c r="O36" s="17"/>
    </row>
    <row r="37" spans="1:24">
      <c r="A37" s="17"/>
      <c r="O37" s="17"/>
    </row>
    <row r="38" spans="1:24">
      <c r="A38" s="17"/>
      <c r="O38" s="17"/>
    </row>
    <row r="39" spans="1:24">
      <c r="A39" s="17"/>
      <c r="O39" s="17"/>
    </row>
    <row r="40" spans="1:24">
      <c r="A40" s="17"/>
      <c r="O40" s="17"/>
    </row>
    <row r="41" spans="1:24">
      <c r="A41" s="17"/>
      <c r="O41" s="8" t="s">
        <v>160</v>
      </c>
      <c r="P41" s="93"/>
      <c r="Q41" s="8"/>
      <c r="R41" s="8"/>
      <c r="S41" s="93"/>
      <c r="T41" s="8"/>
      <c r="U41" s="8" t="s">
        <v>161</v>
      </c>
      <c r="V41" s="8"/>
      <c r="W41" s="8"/>
      <c r="X41" s="8"/>
    </row>
    <row r="42" spans="1:24">
      <c r="A42" s="17"/>
      <c r="O42" s="8" t="s">
        <v>159</v>
      </c>
      <c r="P42" s="93"/>
      <c r="Q42" s="8"/>
      <c r="R42" s="8"/>
      <c r="S42" s="93"/>
      <c r="T42" s="8"/>
      <c r="U42" s="8" t="s">
        <v>162</v>
      </c>
      <c r="V42" s="8"/>
      <c r="W42" s="8"/>
      <c r="X42" s="8"/>
    </row>
    <row r="43" spans="1:24">
      <c r="A43" s="17"/>
      <c r="O43" s="8"/>
      <c r="P43" s="93"/>
      <c r="Q43" s="8"/>
      <c r="R43" s="8"/>
      <c r="S43" s="93"/>
      <c r="T43" s="8"/>
      <c r="U43" s="8"/>
      <c r="V43" s="8"/>
      <c r="W43" s="8"/>
      <c r="X43" s="8"/>
    </row>
    <row r="44" spans="1:24">
      <c r="A44" s="17"/>
      <c r="O44" s="249" t="s">
        <v>187</v>
      </c>
      <c r="P44" s="247"/>
      <c r="Q44" s="247"/>
      <c r="R44" s="247"/>
      <c r="S44" s="247"/>
      <c r="T44" s="247"/>
      <c r="U44" s="247"/>
      <c r="V44" s="247"/>
      <c r="W44" s="247"/>
      <c r="X44" s="247"/>
    </row>
    <row r="45" spans="1:24">
      <c r="A45" s="17"/>
    </row>
    <row r="46" spans="1:24">
      <c r="A46" s="17"/>
    </row>
    <row r="47" spans="1:24">
      <c r="A47" s="17"/>
    </row>
    <row r="48" spans="1:24" s="93" customFormat="1">
      <c r="A48" s="8" t="s">
        <v>160</v>
      </c>
      <c r="C48" s="8"/>
      <c r="D48" s="8"/>
      <c r="F48" s="8"/>
      <c r="G48" s="8" t="s">
        <v>161</v>
      </c>
      <c r="H48" s="8"/>
      <c r="I48" s="8"/>
      <c r="J48" s="8"/>
      <c r="K48" s="8"/>
      <c r="L48" s="8"/>
      <c r="M48" s="8"/>
      <c r="O48" s="4"/>
      <c r="P48" s="2"/>
      <c r="Q48" s="2"/>
      <c r="R48" s="2"/>
      <c r="S48" s="2"/>
      <c r="T48" s="2"/>
      <c r="U48" s="2"/>
      <c r="V48" s="108"/>
      <c r="W48" s="2"/>
      <c r="X48" s="2"/>
    </row>
    <row r="49" spans="1:24" s="93" customFormat="1">
      <c r="A49" s="8" t="s">
        <v>159</v>
      </c>
      <c r="C49" s="8"/>
      <c r="D49" s="8"/>
      <c r="F49" s="8"/>
      <c r="G49" s="8" t="s">
        <v>162</v>
      </c>
      <c r="H49" s="8"/>
      <c r="I49" s="8"/>
      <c r="J49" s="8"/>
      <c r="K49" s="8"/>
      <c r="L49" s="8"/>
      <c r="M49" s="8"/>
      <c r="O49" s="4"/>
      <c r="P49" s="2"/>
      <c r="Q49" s="2"/>
      <c r="R49" s="2"/>
      <c r="S49" s="2"/>
      <c r="T49" s="2"/>
      <c r="U49" s="2"/>
      <c r="V49" s="108"/>
      <c r="W49" s="2"/>
      <c r="X49" s="2"/>
    </row>
    <row r="50" spans="1:24" s="93" customFormat="1">
      <c r="A50" s="8"/>
      <c r="C50" s="8"/>
      <c r="D50" s="8"/>
      <c r="F50" s="8"/>
      <c r="G50" s="8"/>
      <c r="H50" s="8"/>
      <c r="I50" s="8"/>
      <c r="J50" s="8"/>
      <c r="K50" s="8"/>
      <c r="L50" s="8"/>
      <c r="M50" s="8"/>
      <c r="O50" s="4"/>
      <c r="P50" s="2"/>
      <c r="Q50" s="2"/>
      <c r="R50" s="2"/>
      <c r="S50" s="2"/>
      <c r="T50" s="2"/>
      <c r="U50" s="2"/>
      <c r="V50" s="108"/>
      <c r="W50" s="2"/>
      <c r="X50" s="2"/>
    </row>
    <row r="51" spans="1:24">
      <c r="A51" s="249" t="s">
        <v>334</v>
      </c>
      <c r="B51" s="247"/>
      <c r="C51" s="247"/>
      <c r="D51" s="247"/>
      <c r="E51" s="247"/>
      <c r="F51" s="247"/>
      <c r="G51" s="247"/>
      <c r="H51" s="247"/>
      <c r="I51" s="247"/>
      <c r="J51" s="247"/>
    </row>
  </sheetData>
  <mergeCells count="18">
    <mergeCell ref="O44:X44"/>
    <mergeCell ref="V1:X1"/>
    <mergeCell ref="O2:X2"/>
    <mergeCell ref="O3:X3"/>
    <mergeCell ref="O4:X4"/>
    <mergeCell ref="R6:X6"/>
    <mergeCell ref="R7:T7"/>
    <mergeCell ref="V7:X7"/>
    <mergeCell ref="R8:X8"/>
    <mergeCell ref="H1:J1"/>
    <mergeCell ref="A51:J51"/>
    <mergeCell ref="A2:J2"/>
    <mergeCell ref="A3:J3"/>
    <mergeCell ref="A4:J4"/>
    <mergeCell ref="D6:J6"/>
    <mergeCell ref="D7:F7"/>
    <mergeCell ref="H7:J7"/>
    <mergeCell ref="D8:J8"/>
  </mergeCells>
  <pageMargins left="0.62992125984251968" right="0.43307086614173229" top="0.59055118110236227" bottom="0.35433070866141736" header="0.31496062992125984" footer="0.31496062992125984"/>
  <pageSetup paperSize="9" scale="8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58AB5-8AA6-4D75-BBCC-14C67E44E362}">
  <sheetPr>
    <tabColor rgb="FF92D050"/>
  </sheetPr>
  <dimension ref="B1:AB274"/>
  <sheetViews>
    <sheetView view="pageBreakPreview" zoomScale="50" zoomScaleNormal="100" zoomScaleSheetLayoutView="50" workbookViewId="0">
      <selection activeCell="H135" sqref="H135"/>
    </sheetView>
  </sheetViews>
  <sheetFormatPr defaultRowHeight="21"/>
  <cols>
    <col min="1" max="1" width="8.7109375" style="149"/>
    <col min="2" max="2" width="2.140625" style="148" customWidth="1"/>
    <col min="3" max="3" width="53.42578125" style="148" customWidth="1"/>
    <col min="4" max="4" width="7.7109375" style="149" hidden="1" customWidth="1"/>
    <col min="5" max="5" width="0.7109375" style="149" customWidth="1"/>
    <col min="6" max="6" width="16.28515625" style="149" customWidth="1"/>
    <col min="7" max="7" width="0.7109375" style="149" customWidth="1"/>
    <col min="8" max="8" width="15.85546875" style="149" customWidth="1"/>
    <col min="9" max="9" width="0.7109375" style="149" customWidth="1"/>
    <col min="10" max="10" width="14.140625" style="149" customWidth="1"/>
    <col min="11" max="11" width="0.7109375" style="149" customWidth="1"/>
    <col min="12" max="12" width="15.42578125" style="149" customWidth="1"/>
    <col min="13" max="13" width="8.7109375" style="149"/>
    <col min="14" max="14" width="30.42578125" style="149" customWidth="1"/>
    <col min="15" max="15" width="9.140625" style="149" hidden="1" customWidth="1"/>
    <col min="16" max="16" width="9.140625" style="149"/>
    <col min="17" max="17" width="2.140625" style="148" customWidth="1"/>
    <col min="18" max="18" width="53.42578125" style="148" customWidth="1"/>
    <col min="19" max="19" width="7.7109375" style="149" hidden="1" customWidth="1"/>
    <col min="20" max="20" width="0.7109375" style="149" customWidth="1"/>
    <col min="21" max="21" width="16.28515625" style="149" customWidth="1"/>
    <col min="22" max="22" width="0.7109375" style="149" customWidth="1"/>
    <col min="23" max="23" width="15.85546875" style="149" customWidth="1"/>
    <col min="24" max="24" width="0.7109375" style="149" customWidth="1"/>
    <col min="25" max="25" width="14.140625" style="149" customWidth="1"/>
    <col min="26" max="26" width="0.7109375" style="149" customWidth="1"/>
    <col min="27" max="27" width="15.42578125" style="149" customWidth="1"/>
    <col min="28" max="28" width="9.140625" style="149"/>
    <col min="29" max="254" width="8.7109375" style="149"/>
    <col min="255" max="255" width="47.7109375" style="149" customWidth="1"/>
    <col min="256" max="256" width="8.7109375" style="149"/>
    <col min="257" max="257" width="3.140625" style="149" customWidth="1"/>
    <col min="258" max="258" width="17.140625" style="149" customWidth="1"/>
    <col min="259" max="259" width="3.140625" style="149" customWidth="1"/>
    <col min="260" max="260" width="17.140625" style="149" customWidth="1"/>
    <col min="261" max="261" width="3.140625" style="149" customWidth="1"/>
    <col min="262" max="262" width="17.140625" style="149" customWidth="1"/>
    <col min="263" max="263" width="3.140625" style="149" customWidth="1"/>
    <col min="264" max="264" width="17.140625" style="149" customWidth="1"/>
    <col min="265" max="265" width="11.140625" style="149" bestFit="1" customWidth="1"/>
    <col min="266" max="266" width="12.42578125" style="149" customWidth="1"/>
    <col min="267" max="267" width="11.140625" style="149" customWidth="1"/>
    <col min="268" max="510" width="8.7109375" style="149"/>
    <col min="511" max="511" width="47.7109375" style="149" customWidth="1"/>
    <col min="512" max="512" width="8.7109375" style="149"/>
    <col min="513" max="513" width="3.140625" style="149" customWidth="1"/>
    <col min="514" max="514" width="17.140625" style="149" customWidth="1"/>
    <col min="515" max="515" width="3.140625" style="149" customWidth="1"/>
    <col min="516" max="516" width="17.140625" style="149" customWidth="1"/>
    <col min="517" max="517" width="3.140625" style="149" customWidth="1"/>
    <col min="518" max="518" width="17.140625" style="149" customWidth="1"/>
    <col min="519" max="519" width="3.140625" style="149" customWidth="1"/>
    <col min="520" max="520" width="17.140625" style="149" customWidth="1"/>
    <col min="521" max="521" width="11.140625" style="149" bestFit="1" customWidth="1"/>
    <col min="522" max="522" width="12.42578125" style="149" customWidth="1"/>
    <col min="523" max="523" width="11.140625" style="149" customWidth="1"/>
    <col min="524" max="766" width="8.7109375" style="149"/>
    <col min="767" max="767" width="47.7109375" style="149" customWidth="1"/>
    <col min="768" max="768" width="8.7109375" style="149"/>
    <col min="769" max="769" width="3.140625" style="149" customWidth="1"/>
    <col min="770" max="770" width="17.140625" style="149" customWidth="1"/>
    <col min="771" max="771" width="3.140625" style="149" customWidth="1"/>
    <col min="772" max="772" width="17.140625" style="149" customWidth="1"/>
    <col min="773" max="773" width="3.140625" style="149" customWidth="1"/>
    <col min="774" max="774" width="17.140625" style="149" customWidth="1"/>
    <col min="775" max="775" width="3.140625" style="149" customWidth="1"/>
    <col min="776" max="776" width="17.140625" style="149" customWidth="1"/>
    <col min="777" max="777" width="11.140625" style="149" bestFit="1" customWidth="1"/>
    <col min="778" max="778" width="12.42578125" style="149" customWidth="1"/>
    <col min="779" max="779" width="11.140625" style="149" customWidth="1"/>
    <col min="780" max="1022" width="8.7109375" style="149"/>
    <col min="1023" max="1023" width="47.7109375" style="149" customWidth="1"/>
    <col min="1024" max="1024" width="8.7109375" style="149"/>
    <col min="1025" max="1025" width="3.140625" style="149" customWidth="1"/>
    <col min="1026" max="1026" width="17.140625" style="149" customWidth="1"/>
    <col min="1027" max="1027" width="3.140625" style="149" customWidth="1"/>
    <col min="1028" max="1028" width="17.140625" style="149" customWidth="1"/>
    <col min="1029" max="1029" width="3.140625" style="149" customWidth="1"/>
    <col min="1030" max="1030" width="17.140625" style="149" customWidth="1"/>
    <col min="1031" max="1031" width="3.140625" style="149" customWidth="1"/>
    <col min="1032" max="1032" width="17.140625" style="149" customWidth="1"/>
    <col min="1033" max="1033" width="11.140625" style="149" bestFit="1" customWidth="1"/>
    <col min="1034" max="1034" width="12.42578125" style="149" customWidth="1"/>
    <col min="1035" max="1035" width="11.140625" style="149" customWidth="1"/>
    <col min="1036" max="1278" width="8.7109375" style="149"/>
    <col min="1279" max="1279" width="47.7109375" style="149" customWidth="1"/>
    <col min="1280" max="1280" width="8.7109375" style="149"/>
    <col min="1281" max="1281" width="3.140625" style="149" customWidth="1"/>
    <col min="1282" max="1282" width="17.140625" style="149" customWidth="1"/>
    <col min="1283" max="1283" width="3.140625" style="149" customWidth="1"/>
    <col min="1284" max="1284" width="17.140625" style="149" customWidth="1"/>
    <col min="1285" max="1285" width="3.140625" style="149" customWidth="1"/>
    <col min="1286" max="1286" width="17.140625" style="149" customWidth="1"/>
    <col min="1287" max="1287" width="3.140625" style="149" customWidth="1"/>
    <col min="1288" max="1288" width="17.140625" style="149" customWidth="1"/>
    <col min="1289" max="1289" width="11.140625" style="149" bestFit="1" customWidth="1"/>
    <col min="1290" max="1290" width="12.42578125" style="149" customWidth="1"/>
    <col min="1291" max="1291" width="11.140625" style="149" customWidth="1"/>
    <col min="1292" max="1534" width="8.7109375" style="149"/>
    <col min="1535" max="1535" width="47.7109375" style="149" customWidth="1"/>
    <col min="1536" max="1536" width="8.7109375" style="149"/>
    <col min="1537" max="1537" width="3.140625" style="149" customWidth="1"/>
    <col min="1538" max="1538" width="17.140625" style="149" customWidth="1"/>
    <col min="1539" max="1539" width="3.140625" style="149" customWidth="1"/>
    <col min="1540" max="1540" width="17.140625" style="149" customWidth="1"/>
    <col min="1541" max="1541" width="3.140625" style="149" customWidth="1"/>
    <col min="1542" max="1542" width="17.140625" style="149" customWidth="1"/>
    <col min="1543" max="1543" width="3.140625" style="149" customWidth="1"/>
    <col min="1544" max="1544" width="17.140625" style="149" customWidth="1"/>
    <col min="1545" max="1545" width="11.140625" style="149" bestFit="1" customWidth="1"/>
    <col min="1546" max="1546" width="12.42578125" style="149" customWidth="1"/>
    <col min="1547" max="1547" width="11.140625" style="149" customWidth="1"/>
    <col min="1548" max="1790" width="8.7109375" style="149"/>
    <col min="1791" max="1791" width="47.7109375" style="149" customWidth="1"/>
    <col min="1792" max="1792" width="8.7109375" style="149"/>
    <col min="1793" max="1793" width="3.140625" style="149" customWidth="1"/>
    <col min="1794" max="1794" width="17.140625" style="149" customWidth="1"/>
    <col min="1795" max="1795" width="3.140625" style="149" customWidth="1"/>
    <col min="1796" max="1796" width="17.140625" style="149" customWidth="1"/>
    <col min="1797" max="1797" width="3.140625" style="149" customWidth="1"/>
    <col min="1798" max="1798" width="17.140625" style="149" customWidth="1"/>
    <col min="1799" max="1799" width="3.140625" style="149" customWidth="1"/>
    <col min="1800" max="1800" width="17.140625" style="149" customWidth="1"/>
    <col min="1801" max="1801" width="11.140625" style="149" bestFit="1" customWidth="1"/>
    <col min="1802" max="1802" width="12.42578125" style="149" customWidth="1"/>
    <col min="1803" max="1803" width="11.140625" style="149" customWidth="1"/>
    <col min="1804" max="2046" width="8.7109375" style="149"/>
    <col min="2047" max="2047" width="47.7109375" style="149" customWidth="1"/>
    <col min="2048" max="2048" width="8.7109375" style="149"/>
    <col min="2049" max="2049" width="3.140625" style="149" customWidth="1"/>
    <col min="2050" max="2050" width="17.140625" style="149" customWidth="1"/>
    <col min="2051" max="2051" width="3.140625" style="149" customWidth="1"/>
    <col min="2052" max="2052" width="17.140625" style="149" customWidth="1"/>
    <col min="2053" max="2053" width="3.140625" style="149" customWidth="1"/>
    <col min="2054" max="2054" width="17.140625" style="149" customWidth="1"/>
    <col min="2055" max="2055" width="3.140625" style="149" customWidth="1"/>
    <col min="2056" max="2056" width="17.140625" style="149" customWidth="1"/>
    <col min="2057" max="2057" width="11.140625" style="149" bestFit="1" customWidth="1"/>
    <col min="2058" max="2058" width="12.42578125" style="149" customWidth="1"/>
    <col min="2059" max="2059" width="11.140625" style="149" customWidth="1"/>
    <col min="2060" max="2302" width="8.7109375" style="149"/>
    <col min="2303" max="2303" width="47.7109375" style="149" customWidth="1"/>
    <col min="2304" max="2304" width="8.7109375" style="149"/>
    <col min="2305" max="2305" width="3.140625" style="149" customWidth="1"/>
    <col min="2306" max="2306" width="17.140625" style="149" customWidth="1"/>
    <col min="2307" max="2307" width="3.140625" style="149" customWidth="1"/>
    <col min="2308" max="2308" width="17.140625" style="149" customWidth="1"/>
    <col min="2309" max="2309" width="3.140625" style="149" customWidth="1"/>
    <col min="2310" max="2310" width="17.140625" style="149" customWidth="1"/>
    <col min="2311" max="2311" width="3.140625" style="149" customWidth="1"/>
    <col min="2312" max="2312" width="17.140625" style="149" customWidth="1"/>
    <col min="2313" max="2313" width="11.140625" style="149" bestFit="1" customWidth="1"/>
    <col min="2314" max="2314" width="12.42578125" style="149" customWidth="1"/>
    <col min="2315" max="2315" width="11.140625" style="149" customWidth="1"/>
    <col min="2316" max="2558" width="8.7109375" style="149"/>
    <col min="2559" max="2559" width="47.7109375" style="149" customWidth="1"/>
    <col min="2560" max="2560" width="8.7109375" style="149"/>
    <col min="2561" max="2561" width="3.140625" style="149" customWidth="1"/>
    <col min="2562" max="2562" width="17.140625" style="149" customWidth="1"/>
    <col min="2563" max="2563" width="3.140625" style="149" customWidth="1"/>
    <col min="2564" max="2564" width="17.140625" style="149" customWidth="1"/>
    <col min="2565" max="2565" width="3.140625" style="149" customWidth="1"/>
    <col min="2566" max="2566" width="17.140625" style="149" customWidth="1"/>
    <col min="2567" max="2567" width="3.140625" style="149" customWidth="1"/>
    <col min="2568" max="2568" width="17.140625" style="149" customWidth="1"/>
    <col min="2569" max="2569" width="11.140625" style="149" bestFit="1" customWidth="1"/>
    <col min="2570" max="2570" width="12.42578125" style="149" customWidth="1"/>
    <col min="2571" max="2571" width="11.140625" style="149" customWidth="1"/>
    <col min="2572" max="2814" width="8.7109375" style="149"/>
    <col min="2815" max="2815" width="47.7109375" style="149" customWidth="1"/>
    <col min="2816" max="2816" width="8.7109375" style="149"/>
    <col min="2817" max="2817" width="3.140625" style="149" customWidth="1"/>
    <col min="2818" max="2818" width="17.140625" style="149" customWidth="1"/>
    <col min="2819" max="2819" width="3.140625" style="149" customWidth="1"/>
    <col min="2820" max="2820" width="17.140625" style="149" customWidth="1"/>
    <col min="2821" max="2821" width="3.140625" style="149" customWidth="1"/>
    <col min="2822" max="2822" width="17.140625" style="149" customWidth="1"/>
    <col min="2823" max="2823" width="3.140625" style="149" customWidth="1"/>
    <col min="2824" max="2824" width="17.140625" style="149" customWidth="1"/>
    <col min="2825" max="2825" width="11.140625" style="149" bestFit="1" customWidth="1"/>
    <col min="2826" max="2826" width="12.42578125" style="149" customWidth="1"/>
    <col min="2827" max="2827" width="11.140625" style="149" customWidth="1"/>
    <col min="2828" max="3070" width="8.7109375" style="149"/>
    <col min="3071" max="3071" width="47.7109375" style="149" customWidth="1"/>
    <col min="3072" max="3072" width="8.7109375" style="149"/>
    <col min="3073" max="3073" width="3.140625" style="149" customWidth="1"/>
    <col min="3074" max="3074" width="17.140625" style="149" customWidth="1"/>
    <col min="3075" max="3075" width="3.140625" style="149" customWidth="1"/>
    <col min="3076" max="3076" width="17.140625" style="149" customWidth="1"/>
    <col min="3077" max="3077" width="3.140625" style="149" customWidth="1"/>
    <col min="3078" max="3078" width="17.140625" style="149" customWidth="1"/>
    <col min="3079" max="3079" width="3.140625" style="149" customWidth="1"/>
    <col min="3080" max="3080" width="17.140625" style="149" customWidth="1"/>
    <col min="3081" max="3081" width="11.140625" style="149" bestFit="1" customWidth="1"/>
    <col min="3082" max="3082" width="12.42578125" style="149" customWidth="1"/>
    <col min="3083" max="3083" width="11.140625" style="149" customWidth="1"/>
    <col min="3084" max="3326" width="8.7109375" style="149"/>
    <col min="3327" max="3327" width="47.7109375" style="149" customWidth="1"/>
    <col min="3328" max="3328" width="8.7109375" style="149"/>
    <col min="3329" max="3329" width="3.140625" style="149" customWidth="1"/>
    <col min="3330" max="3330" width="17.140625" style="149" customWidth="1"/>
    <col min="3331" max="3331" width="3.140625" style="149" customWidth="1"/>
    <col min="3332" max="3332" width="17.140625" style="149" customWidth="1"/>
    <col min="3333" max="3333" width="3.140625" style="149" customWidth="1"/>
    <col min="3334" max="3334" width="17.140625" style="149" customWidth="1"/>
    <col min="3335" max="3335" width="3.140625" style="149" customWidth="1"/>
    <col min="3336" max="3336" width="17.140625" style="149" customWidth="1"/>
    <col min="3337" max="3337" width="11.140625" style="149" bestFit="1" customWidth="1"/>
    <col min="3338" max="3338" width="12.42578125" style="149" customWidth="1"/>
    <col min="3339" max="3339" width="11.140625" style="149" customWidth="1"/>
    <col min="3340" max="3582" width="8.7109375" style="149"/>
    <col min="3583" max="3583" width="47.7109375" style="149" customWidth="1"/>
    <col min="3584" max="3584" width="8.7109375" style="149"/>
    <col min="3585" max="3585" width="3.140625" style="149" customWidth="1"/>
    <col min="3586" max="3586" width="17.140625" style="149" customWidth="1"/>
    <col min="3587" max="3587" width="3.140625" style="149" customWidth="1"/>
    <col min="3588" max="3588" width="17.140625" style="149" customWidth="1"/>
    <col min="3589" max="3589" width="3.140625" style="149" customWidth="1"/>
    <col min="3590" max="3590" width="17.140625" style="149" customWidth="1"/>
    <col min="3591" max="3591" width="3.140625" style="149" customWidth="1"/>
    <col min="3592" max="3592" width="17.140625" style="149" customWidth="1"/>
    <col min="3593" max="3593" width="11.140625" style="149" bestFit="1" customWidth="1"/>
    <col min="3594" max="3594" width="12.42578125" style="149" customWidth="1"/>
    <col min="3595" max="3595" width="11.140625" style="149" customWidth="1"/>
    <col min="3596" max="3838" width="8.7109375" style="149"/>
    <col min="3839" max="3839" width="47.7109375" style="149" customWidth="1"/>
    <col min="3840" max="3840" width="8.7109375" style="149"/>
    <col min="3841" max="3841" width="3.140625" style="149" customWidth="1"/>
    <col min="3842" max="3842" width="17.140625" style="149" customWidth="1"/>
    <col min="3843" max="3843" width="3.140625" style="149" customWidth="1"/>
    <col min="3844" max="3844" width="17.140625" style="149" customWidth="1"/>
    <col min="3845" max="3845" width="3.140625" style="149" customWidth="1"/>
    <col min="3846" max="3846" width="17.140625" style="149" customWidth="1"/>
    <col min="3847" max="3847" width="3.140625" style="149" customWidth="1"/>
    <col min="3848" max="3848" width="17.140625" style="149" customWidth="1"/>
    <col min="3849" max="3849" width="11.140625" style="149" bestFit="1" customWidth="1"/>
    <col min="3850" max="3850" width="12.42578125" style="149" customWidth="1"/>
    <col min="3851" max="3851" width="11.140625" style="149" customWidth="1"/>
    <col min="3852" max="4094" width="8.7109375" style="149"/>
    <col min="4095" max="4095" width="47.7109375" style="149" customWidth="1"/>
    <col min="4096" max="4096" width="8.7109375" style="149"/>
    <col min="4097" max="4097" width="3.140625" style="149" customWidth="1"/>
    <col min="4098" max="4098" width="17.140625" style="149" customWidth="1"/>
    <col min="4099" max="4099" width="3.140625" style="149" customWidth="1"/>
    <col min="4100" max="4100" width="17.140625" style="149" customWidth="1"/>
    <col min="4101" max="4101" width="3.140625" style="149" customWidth="1"/>
    <col min="4102" max="4102" width="17.140625" style="149" customWidth="1"/>
    <col min="4103" max="4103" width="3.140625" style="149" customWidth="1"/>
    <col min="4104" max="4104" width="17.140625" style="149" customWidth="1"/>
    <col min="4105" max="4105" width="11.140625" style="149" bestFit="1" customWidth="1"/>
    <col min="4106" max="4106" width="12.42578125" style="149" customWidth="1"/>
    <col min="4107" max="4107" width="11.140625" style="149" customWidth="1"/>
    <col min="4108" max="4350" width="8.7109375" style="149"/>
    <col min="4351" max="4351" width="47.7109375" style="149" customWidth="1"/>
    <col min="4352" max="4352" width="8.7109375" style="149"/>
    <col min="4353" max="4353" width="3.140625" style="149" customWidth="1"/>
    <col min="4354" max="4354" width="17.140625" style="149" customWidth="1"/>
    <col min="4355" max="4355" width="3.140625" style="149" customWidth="1"/>
    <col min="4356" max="4356" width="17.140625" style="149" customWidth="1"/>
    <col min="4357" max="4357" width="3.140625" style="149" customWidth="1"/>
    <col min="4358" max="4358" width="17.140625" style="149" customWidth="1"/>
    <col min="4359" max="4359" width="3.140625" style="149" customWidth="1"/>
    <col min="4360" max="4360" width="17.140625" style="149" customWidth="1"/>
    <col min="4361" max="4361" width="11.140625" style="149" bestFit="1" customWidth="1"/>
    <col min="4362" max="4362" width="12.42578125" style="149" customWidth="1"/>
    <col min="4363" max="4363" width="11.140625" style="149" customWidth="1"/>
    <col min="4364" max="4606" width="8.7109375" style="149"/>
    <col min="4607" max="4607" width="47.7109375" style="149" customWidth="1"/>
    <col min="4608" max="4608" width="8.7109375" style="149"/>
    <col min="4609" max="4609" width="3.140625" style="149" customWidth="1"/>
    <col min="4610" max="4610" width="17.140625" style="149" customWidth="1"/>
    <col min="4611" max="4611" width="3.140625" style="149" customWidth="1"/>
    <col min="4612" max="4612" width="17.140625" style="149" customWidth="1"/>
    <col min="4613" max="4613" width="3.140625" style="149" customWidth="1"/>
    <col min="4614" max="4614" width="17.140625" style="149" customWidth="1"/>
    <col min="4615" max="4615" width="3.140625" style="149" customWidth="1"/>
    <col min="4616" max="4616" width="17.140625" style="149" customWidth="1"/>
    <col min="4617" max="4617" width="11.140625" style="149" bestFit="1" customWidth="1"/>
    <col min="4618" max="4618" width="12.42578125" style="149" customWidth="1"/>
    <col min="4619" max="4619" width="11.140625" style="149" customWidth="1"/>
    <col min="4620" max="4862" width="8.7109375" style="149"/>
    <col min="4863" max="4863" width="47.7109375" style="149" customWidth="1"/>
    <col min="4864" max="4864" width="8.7109375" style="149"/>
    <col min="4865" max="4865" width="3.140625" style="149" customWidth="1"/>
    <col min="4866" max="4866" width="17.140625" style="149" customWidth="1"/>
    <col min="4867" max="4867" width="3.140625" style="149" customWidth="1"/>
    <col min="4868" max="4868" width="17.140625" style="149" customWidth="1"/>
    <col min="4869" max="4869" width="3.140625" style="149" customWidth="1"/>
    <col min="4870" max="4870" width="17.140625" style="149" customWidth="1"/>
    <col min="4871" max="4871" width="3.140625" style="149" customWidth="1"/>
    <col min="4872" max="4872" width="17.140625" style="149" customWidth="1"/>
    <col min="4873" max="4873" width="11.140625" style="149" bestFit="1" customWidth="1"/>
    <col min="4874" max="4874" width="12.42578125" style="149" customWidth="1"/>
    <col min="4875" max="4875" width="11.140625" style="149" customWidth="1"/>
    <col min="4876" max="5118" width="8.7109375" style="149"/>
    <col min="5119" max="5119" width="47.7109375" style="149" customWidth="1"/>
    <col min="5120" max="5120" width="8.7109375" style="149"/>
    <col min="5121" max="5121" width="3.140625" style="149" customWidth="1"/>
    <col min="5122" max="5122" width="17.140625" style="149" customWidth="1"/>
    <col min="5123" max="5123" width="3.140625" style="149" customWidth="1"/>
    <col min="5124" max="5124" width="17.140625" style="149" customWidth="1"/>
    <col min="5125" max="5125" width="3.140625" style="149" customWidth="1"/>
    <col min="5126" max="5126" width="17.140625" style="149" customWidth="1"/>
    <col min="5127" max="5127" width="3.140625" style="149" customWidth="1"/>
    <col min="5128" max="5128" width="17.140625" style="149" customWidth="1"/>
    <col min="5129" max="5129" width="11.140625" style="149" bestFit="1" customWidth="1"/>
    <col min="5130" max="5130" width="12.42578125" style="149" customWidth="1"/>
    <col min="5131" max="5131" width="11.140625" style="149" customWidth="1"/>
    <col min="5132" max="5374" width="8.7109375" style="149"/>
    <col min="5375" max="5375" width="47.7109375" style="149" customWidth="1"/>
    <col min="5376" max="5376" width="8.7109375" style="149"/>
    <col min="5377" max="5377" width="3.140625" style="149" customWidth="1"/>
    <col min="5378" max="5378" width="17.140625" style="149" customWidth="1"/>
    <col min="5379" max="5379" width="3.140625" style="149" customWidth="1"/>
    <col min="5380" max="5380" width="17.140625" style="149" customWidth="1"/>
    <col min="5381" max="5381" width="3.140625" style="149" customWidth="1"/>
    <col min="5382" max="5382" width="17.140625" style="149" customWidth="1"/>
    <col min="5383" max="5383" width="3.140625" style="149" customWidth="1"/>
    <col min="5384" max="5384" width="17.140625" style="149" customWidth="1"/>
    <col min="5385" max="5385" width="11.140625" style="149" bestFit="1" customWidth="1"/>
    <col min="5386" max="5386" width="12.42578125" style="149" customWidth="1"/>
    <col min="5387" max="5387" width="11.140625" style="149" customWidth="1"/>
    <col min="5388" max="5630" width="8.7109375" style="149"/>
    <col min="5631" max="5631" width="47.7109375" style="149" customWidth="1"/>
    <col min="5632" max="5632" width="8.7109375" style="149"/>
    <col min="5633" max="5633" width="3.140625" style="149" customWidth="1"/>
    <col min="5634" max="5634" width="17.140625" style="149" customWidth="1"/>
    <col min="5635" max="5635" width="3.140625" style="149" customWidth="1"/>
    <col min="5636" max="5636" width="17.140625" style="149" customWidth="1"/>
    <col min="5637" max="5637" width="3.140625" style="149" customWidth="1"/>
    <col min="5638" max="5638" width="17.140625" style="149" customWidth="1"/>
    <col min="5639" max="5639" width="3.140625" style="149" customWidth="1"/>
    <col min="5640" max="5640" width="17.140625" style="149" customWidth="1"/>
    <col min="5641" max="5641" width="11.140625" style="149" bestFit="1" customWidth="1"/>
    <col min="5642" max="5642" width="12.42578125" style="149" customWidth="1"/>
    <col min="5643" max="5643" width="11.140625" style="149" customWidth="1"/>
    <col min="5644" max="5886" width="8.7109375" style="149"/>
    <col min="5887" max="5887" width="47.7109375" style="149" customWidth="1"/>
    <col min="5888" max="5888" width="8.7109375" style="149"/>
    <col min="5889" max="5889" width="3.140625" style="149" customWidth="1"/>
    <col min="5890" max="5890" width="17.140625" style="149" customWidth="1"/>
    <col min="5891" max="5891" width="3.140625" style="149" customWidth="1"/>
    <col min="5892" max="5892" width="17.140625" style="149" customWidth="1"/>
    <col min="5893" max="5893" width="3.140625" style="149" customWidth="1"/>
    <col min="5894" max="5894" width="17.140625" style="149" customWidth="1"/>
    <col min="5895" max="5895" width="3.140625" style="149" customWidth="1"/>
    <col min="5896" max="5896" width="17.140625" style="149" customWidth="1"/>
    <col min="5897" max="5897" width="11.140625" style="149" bestFit="1" customWidth="1"/>
    <col min="5898" max="5898" width="12.42578125" style="149" customWidth="1"/>
    <col min="5899" max="5899" width="11.140625" style="149" customWidth="1"/>
    <col min="5900" max="6142" width="8.7109375" style="149"/>
    <col min="6143" max="6143" width="47.7109375" style="149" customWidth="1"/>
    <col min="6144" max="6144" width="8.7109375" style="149"/>
    <col min="6145" max="6145" width="3.140625" style="149" customWidth="1"/>
    <col min="6146" max="6146" width="17.140625" style="149" customWidth="1"/>
    <col min="6147" max="6147" width="3.140625" style="149" customWidth="1"/>
    <col min="6148" max="6148" width="17.140625" style="149" customWidth="1"/>
    <col min="6149" max="6149" width="3.140625" style="149" customWidth="1"/>
    <col min="6150" max="6150" width="17.140625" style="149" customWidth="1"/>
    <col min="6151" max="6151" width="3.140625" style="149" customWidth="1"/>
    <col min="6152" max="6152" width="17.140625" style="149" customWidth="1"/>
    <col min="6153" max="6153" width="11.140625" style="149" bestFit="1" customWidth="1"/>
    <col min="6154" max="6154" width="12.42578125" style="149" customWidth="1"/>
    <col min="6155" max="6155" width="11.140625" style="149" customWidth="1"/>
    <col min="6156" max="6398" width="8.7109375" style="149"/>
    <col min="6399" max="6399" width="47.7109375" style="149" customWidth="1"/>
    <col min="6400" max="6400" width="8.7109375" style="149"/>
    <col min="6401" max="6401" width="3.140625" style="149" customWidth="1"/>
    <col min="6402" max="6402" width="17.140625" style="149" customWidth="1"/>
    <col min="6403" max="6403" width="3.140625" style="149" customWidth="1"/>
    <col min="6404" max="6404" width="17.140625" style="149" customWidth="1"/>
    <col min="6405" max="6405" width="3.140625" style="149" customWidth="1"/>
    <col min="6406" max="6406" width="17.140625" style="149" customWidth="1"/>
    <col min="6407" max="6407" width="3.140625" style="149" customWidth="1"/>
    <col min="6408" max="6408" width="17.140625" style="149" customWidth="1"/>
    <col min="6409" max="6409" width="11.140625" style="149" bestFit="1" customWidth="1"/>
    <col min="6410" max="6410" width="12.42578125" style="149" customWidth="1"/>
    <col min="6411" max="6411" width="11.140625" style="149" customWidth="1"/>
    <col min="6412" max="6654" width="8.7109375" style="149"/>
    <col min="6655" max="6655" width="47.7109375" style="149" customWidth="1"/>
    <col min="6656" max="6656" width="8.7109375" style="149"/>
    <col min="6657" max="6657" width="3.140625" style="149" customWidth="1"/>
    <col min="6658" max="6658" width="17.140625" style="149" customWidth="1"/>
    <col min="6659" max="6659" width="3.140625" style="149" customWidth="1"/>
    <col min="6660" max="6660" width="17.140625" style="149" customWidth="1"/>
    <col min="6661" max="6661" width="3.140625" style="149" customWidth="1"/>
    <col min="6662" max="6662" width="17.140625" style="149" customWidth="1"/>
    <col min="6663" max="6663" width="3.140625" style="149" customWidth="1"/>
    <col min="6664" max="6664" width="17.140625" style="149" customWidth="1"/>
    <col min="6665" max="6665" width="11.140625" style="149" bestFit="1" customWidth="1"/>
    <col min="6666" max="6666" width="12.42578125" style="149" customWidth="1"/>
    <col min="6667" max="6667" width="11.140625" style="149" customWidth="1"/>
    <col min="6668" max="6910" width="8.7109375" style="149"/>
    <col min="6911" max="6911" width="47.7109375" style="149" customWidth="1"/>
    <col min="6912" max="6912" width="8.7109375" style="149"/>
    <col min="6913" max="6913" width="3.140625" style="149" customWidth="1"/>
    <col min="6914" max="6914" width="17.140625" style="149" customWidth="1"/>
    <col min="6915" max="6915" width="3.140625" style="149" customWidth="1"/>
    <col min="6916" max="6916" width="17.140625" style="149" customWidth="1"/>
    <col min="6917" max="6917" width="3.140625" style="149" customWidth="1"/>
    <col min="6918" max="6918" width="17.140625" style="149" customWidth="1"/>
    <col min="6919" max="6919" width="3.140625" style="149" customWidth="1"/>
    <col min="6920" max="6920" width="17.140625" style="149" customWidth="1"/>
    <col min="6921" max="6921" width="11.140625" style="149" bestFit="1" customWidth="1"/>
    <col min="6922" max="6922" width="12.42578125" style="149" customWidth="1"/>
    <col min="6923" max="6923" width="11.140625" style="149" customWidth="1"/>
    <col min="6924" max="7166" width="8.7109375" style="149"/>
    <col min="7167" max="7167" width="47.7109375" style="149" customWidth="1"/>
    <col min="7168" max="7168" width="8.7109375" style="149"/>
    <col min="7169" max="7169" width="3.140625" style="149" customWidth="1"/>
    <col min="7170" max="7170" width="17.140625" style="149" customWidth="1"/>
    <col min="7171" max="7171" width="3.140625" style="149" customWidth="1"/>
    <col min="7172" max="7172" width="17.140625" style="149" customWidth="1"/>
    <col min="7173" max="7173" width="3.140625" style="149" customWidth="1"/>
    <col min="7174" max="7174" width="17.140625" style="149" customWidth="1"/>
    <col min="7175" max="7175" width="3.140625" style="149" customWidth="1"/>
    <col min="7176" max="7176" width="17.140625" style="149" customWidth="1"/>
    <col min="7177" max="7177" width="11.140625" style="149" bestFit="1" customWidth="1"/>
    <col min="7178" max="7178" width="12.42578125" style="149" customWidth="1"/>
    <col min="7179" max="7179" width="11.140625" style="149" customWidth="1"/>
    <col min="7180" max="7422" width="8.7109375" style="149"/>
    <col min="7423" max="7423" width="47.7109375" style="149" customWidth="1"/>
    <col min="7424" max="7424" width="8.7109375" style="149"/>
    <col min="7425" max="7425" width="3.140625" style="149" customWidth="1"/>
    <col min="7426" max="7426" width="17.140625" style="149" customWidth="1"/>
    <col min="7427" max="7427" width="3.140625" style="149" customWidth="1"/>
    <col min="7428" max="7428" width="17.140625" style="149" customWidth="1"/>
    <col min="7429" max="7429" width="3.140625" style="149" customWidth="1"/>
    <col min="7430" max="7430" width="17.140625" style="149" customWidth="1"/>
    <col min="7431" max="7431" width="3.140625" style="149" customWidth="1"/>
    <col min="7432" max="7432" width="17.140625" style="149" customWidth="1"/>
    <col min="7433" max="7433" width="11.140625" style="149" bestFit="1" customWidth="1"/>
    <col min="7434" max="7434" width="12.42578125" style="149" customWidth="1"/>
    <col min="7435" max="7435" width="11.140625" style="149" customWidth="1"/>
    <col min="7436" max="7678" width="8.7109375" style="149"/>
    <col min="7679" max="7679" width="47.7109375" style="149" customWidth="1"/>
    <col min="7680" max="7680" width="8.7109375" style="149"/>
    <col min="7681" max="7681" width="3.140625" style="149" customWidth="1"/>
    <col min="7682" max="7682" width="17.140625" style="149" customWidth="1"/>
    <col min="7683" max="7683" width="3.140625" style="149" customWidth="1"/>
    <col min="7684" max="7684" width="17.140625" style="149" customWidth="1"/>
    <col min="7685" max="7685" width="3.140625" style="149" customWidth="1"/>
    <col min="7686" max="7686" width="17.140625" style="149" customWidth="1"/>
    <col min="7687" max="7687" width="3.140625" style="149" customWidth="1"/>
    <col min="7688" max="7688" width="17.140625" style="149" customWidth="1"/>
    <col min="7689" max="7689" width="11.140625" style="149" bestFit="1" customWidth="1"/>
    <col min="7690" max="7690" width="12.42578125" style="149" customWidth="1"/>
    <col min="7691" max="7691" width="11.140625" style="149" customWidth="1"/>
    <col min="7692" max="7934" width="8.7109375" style="149"/>
    <col min="7935" max="7935" width="47.7109375" style="149" customWidth="1"/>
    <col min="7936" max="7936" width="8.7109375" style="149"/>
    <col min="7937" max="7937" width="3.140625" style="149" customWidth="1"/>
    <col min="7938" max="7938" width="17.140625" style="149" customWidth="1"/>
    <col min="7939" max="7939" width="3.140625" style="149" customWidth="1"/>
    <col min="7940" max="7940" width="17.140625" style="149" customWidth="1"/>
    <col min="7941" max="7941" width="3.140625" style="149" customWidth="1"/>
    <col min="7942" max="7942" width="17.140625" style="149" customWidth="1"/>
    <col min="7943" max="7943" width="3.140625" style="149" customWidth="1"/>
    <col min="7944" max="7944" width="17.140625" style="149" customWidth="1"/>
    <col min="7945" max="7945" width="11.140625" style="149" bestFit="1" customWidth="1"/>
    <col min="7946" max="7946" width="12.42578125" style="149" customWidth="1"/>
    <col min="7947" max="7947" width="11.140625" style="149" customWidth="1"/>
    <col min="7948" max="8190" width="8.7109375" style="149"/>
    <col min="8191" max="8191" width="47.7109375" style="149" customWidth="1"/>
    <col min="8192" max="8192" width="8.7109375" style="149"/>
    <col min="8193" max="8193" width="3.140625" style="149" customWidth="1"/>
    <col min="8194" max="8194" width="17.140625" style="149" customWidth="1"/>
    <col min="8195" max="8195" width="3.140625" style="149" customWidth="1"/>
    <col min="8196" max="8196" width="17.140625" style="149" customWidth="1"/>
    <col min="8197" max="8197" width="3.140625" style="149" customWidth="1"/>
    <col min="8198" max="8198" width="17.140625" style="149" customWidth="1"/>
    <col min="8199" max="8199" width="3.140625" style="149" customWidth="1"/>
    <col min="8200" max="8200" width="17.140625" style="149" customWidth="1"/>
    <col min="8201" max="8201" width="11.140625" style="149" bestFit="1" customWidth="1"/>
    <col min="8202" max="8202" width="12.42578125" style="149" customWidth="1"/>
    <col min="8203" max="8203" width="11.140625" style="149" customWidth="1"/>
    <col min="8204" max="8446" width="8.7109375" style="149"/>
    <col min="8447" max="8447" width="47.7109375" style="149" customWidth="1"/>
    <col min="8448" max="8448" width="8.7109375" style="149"/>
    <col min="8449" max="8449" width="3.140625" style="149" customWidth="1"/>
    <col min="8450" max="8450" width="17.140625" style="149" customWidth="1"/>
    <col min="8451" max="8451" width="3.140625" style="149" customWidth="1"/>
    <col min="8452" max="8452" width="17.140625" style="149" customWidth="1"/>
    <col min="8453" max="8453" width="3.140625" style="149" customWidth="1"/>
    <col min="8454" max="8454" width="17.140625" style="149" customWidth="1"/>
    <col min="8455" max="8455" width="3.140625" style="149" customWidth="1"/>
    <col min="8456" max="8456" width="17.140625" style="149" customWidth="1"/>
    <col min="8457" max="8457" width="11.140625" style="149" bestFit="1" customWidth="1"/>
    <col min="8458" max="8458" width="12.42578125" style="149" customWidth="1"/>
    <col min="8459" max="8459" width="11.140625" style="149" customWidth="1"/>
    <col min="8460" max="8702" width="8.7109375" style="149"/>
    <col min="8703" max="8703" width="47.7109375" style="149" customWidth="1"/>
    <col min="8704" max="8704" width="8.7109375" style="149"/>
    <col min="8705" max="8705" width="3.140625" style="149" customWidth="1"/>
    <col min="8706" max="8706" width="17.140625" style="149" customWidth="1"/>
    <col min="8707" max="8707" width="3.140625" style="149" customWidth="1"/>
    <col min="8708" max="8708" width="17.140625" style="149" customWidth="1"/>
    <col min="8709" max="8709" width="3.140625" style="149" customWidth="1"/>
    <col min="8710" max="8710" width="17.140625" style="149" customWidth="1"/>
    <col min="8711" max="8711" width="3.140625" style="149" customWidth="1"/>
    <col min="8712" max="8712" width="17.140625" style="149" customWidth="1"/>
    <col min="8713" max="8713" width="11.140625" style="149" bestFit="1" customWidth="1"/>
    <col min="8714" max="8714" width="12.42578125" style="149" customWidth="1"/>
    <col min="8715" max="8715" width="11.140625" style="149" customWidth="1"/>
    <col min="8716" max="8958" width="8.7109375" style="149"/>
    <col min="8959" max="8959" width="47.7109375" style="149" customWidth="1"/>
    <col min="8960" max="8960" width="8.7109375" style="149"/>
    <col min="8961" max="8961" width="3.140625" style="149" customWidth="1"/>
    <col min="8962" max="8962" width="17.140625" style="149" customWidth="1"/>
    <col min="8963" max="8963" width="3.140625" style="149" customWidth="1"/>
    <col min="8964" max="8964" width="17.140625" style="149" customWidth="1"/>
    <col min="8965" max="8965" width="3.140625" style="149" customWidth="1"/>
    <col min="8966" max="8966" width="17.140625" style="149" customWidth="1"/>
    <col min="8967" max="8967" width="3.140625" style="149" customWidth="1"/>
    <col min="8968" max="8968" width="17.140625" style="149" customWidth="1"/>
    <col min="8969" max="8969" width="11.140625" style="149" bestFit="1" customWidth="1"/>
    <col min="8970" max="8970" width="12.42578125" style="149" customWidth="1"/>
    <col min="8971" max="8971" width="11.140625" style="149" customWidth="1"/>
    <col min="8972" max="9214" width="8.7109375" style="149"/>
    <col min="9215" max="9215" width="47.7109375" style="149" customWidth="1"/>
    <col min="9216" max="9216" width="8.7109375" style="149"/>
    <col min="9217" max="9217" width="3.140625" style="149" customWidth="1"/>
    <col min="9218" max="9218" width="17.140625" style="149" customWidth="1"/>
    <col min="9219" max="9219" width="3.140625" style="149" customWidth="1"/>
    <col min="9220" max="9220" width="17.140625" style="149" customWidth="1"/>
    <col min="9221" max="9221" width="3.140625" style="149" customWidth="1"/>
    <col min="9222" max="9222" width="17.140625" style="149" customWidth="1"/>
    <col min="9223" max="9223" width="3.140625" style="149" customWidth="1"/>
    <col min="9224" max="9224" width="17.140625" style="149" customWidth="1"/>
    <col min="9225" max="9225" width="11.140625" style="149" bestFit="1" customWidth="1"/>
    <col min="9226" max="9226" width="12.42578125" style="149" customWidth="1"/>
    <col min="9227" max="9227" width="11.140625" style="149" customWidth="1"/>
    <col min="9228" max="9470" width="8.7109375" style="149"/>
    <col min="9471" max="9471" width="47.7109375" style="149" customWidth="1"/>
    <col min="9472" max="9472" width="8.7109375" style="149"/>
    <col min="9473" max="9473" width="3.140625" style="149" customWidth="1"/>
    <col min="9474" max="9474" width="17.140625" style="149" customWidth="1"/>
    <col min="9475" max="9475" width="3.140625" style="149" customWidth="1"/>
    <col min="9476" max="9476" width="17.140625" style="149" customWidth="1"/>
    <col min="9477" max="9477" width="3.140625" style="149" customWidth="1"/>
    <col min="9478" max="9478" width="17.140625" style="149" customWidth="1"/>
    <col min="9479" max="9479" width="3.140625" style="149" customWidth="1"/>
    <col min="9480" max="9480" width="17.140625" style="149" customWidth="1"/>
    <col min="9481" max="9481" width="11.140625" style="149" bestFit="1" customWidth="1"/>
    <col min="9482" max="9482" width="12.42578125" style="149" customWidth="1"/>
    <col min="9483" max="9483" width="11.140625" style="149" customWidth="1"/>
    <col min="9484" max="9726" width="8.7109375" style="149"/>
    <col min="9727" max="9727" width="47.7109375" style="149" customWidth="1"/>
    <col min="9728" max="9728" width="8.7109375" style="149"/>
    <col min="9729" max="9729" width="3.140625" style="149" customWidth="1"/>
    <col min="9730" max="9730" width="17.140625" style="149" customWidth="1"/>
    <col min="9731" max="9731" width="3.140625" style="149" customWidth="1"/>
    <col min="9732" max="9732" width="17.140625" style="149" customWidth="1"/>
    <col min="9733" max="9733" width="3.140625" style="149" customWidth="1"/>
    <col min="9734" max="9734" width="17.140625" style="149" customWidth="1"/>
    <col min="9735" max="9735" width="3.140625" style="149" customWidth="1"/>
    <col min="9736" max="9736" width="17.140625" style="149" customWidth="1"/>
    <col min="9737" max="9737" width="11.140625" style="149" bestFit="1" customWidth="1"/>
    <col min="9738" max="9738" width="12.42578125" style="149" customWidth="1"/>
    <col min="9739" max="9739" width="11.140625" style="149" customWidth="1"/>
    <col min="9740" max="9982" width="8.7109375" style="149"/>
    <col min="9983" max="9983" width="47.7109375" style="149" customWidth="1"/>
    <col min="9984" max="9984" width="8.7109375" style="149"/>
    <col min="9985" max="9985" width="3.140625" style="149" customWidth="1"/>
    <col min="9986" max="9986" width="17.140625" style="149" customWidth="1"/>
    <col min="9987" max="9987" width="3.140625" style="149" customWidth="1"/>
    <col min="9988" max="9988" width="17.140625" style="149" customWidth="1"/>
    <col min="9989" max="9989" width="3.140625" style="149" customWidth="1"/>
    <col min="9990" max="9990" width="17.140625" style="149" customWidth="1"/>
    <col min="9991" max="9991" width="3.140625" style="149" customWidth="1"/>
    <col min="9992" max="9992" width="17.140625" style="149" customWidth="1"/>
    <col min="9993" max="9993" width="11.140625" style="149" bestFit="1" customWidth="1"/>
    <col min="9994" max="9994" width="12.42578125" style="149" customWidth="1"/>
    <col min="9995" max="9995" width="11.140625" style="149" customWidth="1"/>
    <col min="9996" max="10238" width="8.7109375" style="149"/>
    <col min="10239" max="10239" width="47.7109375" style="149" customWidth="1"/>
    <col min="10240" max="10240" width="8.7109375" style="149"/>
    <col min="10241" max="10241" width="3.140625" style="149" customWidth="1"/>
    <col min="10242" max="10242" width="17.140625" style="149" customWidth="1"/>
    <col min="10243" max="10243" width="3.140625" style="149" customWidth="1"/>
    <col min="10244" max="10244" width="17.140625" style="149" customWidth="1"/>
    <col min="10245" max="10245" width="3.140625" style="149" customWidth="1"/>
    <col min="10246" max="10246" width="17.140625" style="149" customWidth="1"/>
    <col min="10247" max="10247" width="3.140625" style="149" customWidth="1"/>
    <col min="10248" max="10248" width="17.140625" style="149" customWidth="1"/>
    <col min="10249" max="10249" width="11.140625" style="149" bestFit="1" customWidth="1"/>
    <col min="10250" max="10250" width="12.42578125" style="149" customWidth="1"/>
    <col min="10251" max="10251" width="11.140625" style="149" customWidth="1"/>
    <col min="10252" max="10494" width="8.7109375" style="149"/>
    <col min="10495" max="10495" width="47.7109375" style="149" customWidth="1"/>
    <col min="10496" max="10496" width="8.7109375" style="149"/>
    <col min="10497" max="10497" width="3.140625" style="149" customWidth="1"/>
    <col min="10498" max="10498" width="17.140625" style="149" customWidth="1"/>
    <col min="10499" max="10499" width="3.140625" style="149" customWidth="1"/>
    <col min="10500" max="10500" width="17.140625" style="149" customWidth="1"/>
    <col min="10501" max="10501" width="3.140625" style="149" customWidth="1"/>
    <col min="10502" max="10502" width="17.140625" style="149" customWidth="1"/>
    <col min="10503" max="10503" width="3.140625" style="149" customWidth="1"/>
    <col min="10504" max="10504" width="17.140625" style="149" customWidth="1"/>
    <col min="10505" max="10505" width="11.140625" style="149" bestFit="1" customWidth="1"/>
    <col min="10506" max="10506" width="12.42578125" style="149" customWidth="1"/>
    <col min="10507" max="10507" width="11.140625" style="149" customWidth="1"/>
    <col min="10508" max="10750" width="8.7109375" style="149"/>
    <col min="10751" max="10751" width="47.7109375" style="149" customWidth="1"/>
    <col min="10752" max="10752" width="8.7109375" style="149"/>
    <col min="10753" max="10753" width="3.140625" style="149" customWidth="1"/>
    <col min="10754" max="10754" width="17.140625" style="149" customWidth="1"/>
    <col min="10755" max="10755" width="3.140625" style="149" customWidth="1"/>
    <col min="10756" max="10756" width="17.140625" style="149" customWidth="1"/>
    <col min="10757" max="10757" width="3.140625" style="149" customWidth="1"/>
    <col min="10758" max="10758" width="17.140625" style="149" customWidth="1"/>
    <col min="10759" max="10759" width="3.140625" style="149" customWidth="1"/>
    <col min="10760" max="10760" width="17.140625" style="149" customWidth="1"/>
    <col min="10761" max="10761" width="11.140625" style="149" bestFit="1" customWidth="1"/>
    <col min="10762" max="10762" width="12.42578125" style="149" customWidth="1"/>
    <col min="10763" max="10763" width="11.140625" style="149" customWidth="1"/>
    <col min="10764" max="11006" width="8.7109375" style="149"/>
    <col min="11007" max="11007" width="47.7109375" style="149" customWidth="1"/>
    <col min="11008" max="11008" width="8.7109375" style="149"/>
    <col min="11009" max="11009" width="3.140625" style="149" customWidth="1"/>
    <col min="11010" max="11010" width="17.140625" style="149" customWidth="1"/>
    <col min="11011" max="11011" width="3.140625" style="149" customWidth="1"/>
    <col min="11012" max="11012" width="17.140625" style="149" customWidth="1"/>
    <col min="11013" max="11013" width="3.140625" style="149" customWidth="1"/>
    <col min="11014" max="11014" width="17.140625" style="149" customWidth="1"/>
    <col min="11015" max="11015" width="3.140625" style="149" customWidth="1"/>
    <col min="11016" max="11016" width="17.140625" style="149" customWidth="1"/>
    <col min="11017" max="11017" width="11.140625" style="149" bestFit="1" customWidth="1"/>
    <col min="11018" max="11018" width="12.42578125" style="149" customWidth="1"/>
    <col min="11019" max="11019" width="11.140625" style="149" customWidth="1"/>
    <col min="11020" max="11262" width="8.7109375" style="149"/>
    <col min="11263" max="11263" width="47.7109375" style="149" customWidth="1"/>
    <col min="11264" max="11264" width="8.7109375" style="149"/>
    <col min="11265" max="11265" width="3.140625" style="149" customWidth="1"/>
    <col min="11266" max="11266" width="17.140625" style="149" customWidth="1"/>
    <col min="11267" max="11267" width="3.140625" style="149" customWidth="1"/>
    <col min="11268" max="11268" width="17.140625" style="149" customWidth="1"/>
    <col min="11269" max="11269" width="3.140625" style="149" customWidth="1"/>
    <col min="11270" max="11270" width="17.140625" style="149" customWidth="1"/>
    <col min="11271" max="11271" width="3.140625" style="149" customWidth="1"/>
    <col min="11272" max="11272" width="17.140625" style="149" customWidth="1"/>
    <col min="11273" max="11273" width="11.140625" style="149" bestFit="1" customWidth="1"/>
    <col min="11274" max="11274" width="12.42578125" style="149" customWidth="1"/>
    <col min="11275" max="11275" width="11.140625" style="149" customWidth="1"/>
    <col min="11276" max="11518" width="8.7109375" style="149"/>
    <col min="11519" max="11519" width="47.7109375" style="149" customWidth="1"/>
    <col min="11520" max="11520" width="8.7109375" style="149"/>
    <col min="11521" max="11521" width="3.140625" style="149" customWidth="1"/>
    <col min="11522" max="11522" width="17.140625" style="149" customWidth="1"/>
    <col min="11523" max="11523" width="3.140625" style="149" customWidth="1"/>
    <col min="11524" max="11524" width="17.140625" style="149" customWidth="1"/>
    <col min="11525" max="11525" width="3.140625" style="149" customWidth="1"/>
    <col min="11526" max="11526" width="17.140625" style="149" customWidth="1"/>
    <col min="11527" max="11527" width="3.140625" style="149" customWidth="1"/>
    <col min="11528" max="11528" width="17.140625" style="149" customWidth="1"/>
    <col min="11529" max="11529" width="11.140625" style="149" bestFit="1" customWidth="1"/>
    <col min="11530" max="11530" width="12.42578125" style="149" customWidth="1"/>
    <col min="11531" max="11531" width="11.140625" style="149" customWidth="1"/>
    <col min="11532" max="11774" width="8.7109375" style="149"/>
    <col min="11775" max="11775" width="47.7109375" style="149" customWidth="1"/>
    <col min="11776" max="11776" width="8.7109375" style="149"/>
    <col min="11777" max="11777" width="3.140625" style="149" customWidth="1"/>
    <col min="11778" max="11778" width="17.140625" style="149" customWidth="1"/>
    <col min="11779" max="11779" width="3.140625" style="149" customWidth="1"/>
    <col min="11780" max="11780" width="17.140625" style="149" customWidth="1"/>
    <col min="11781" max="11781" width="3.140625" style="149" customWidth="1"/>
    <col min="11782" max="11782" width="17.140625" style="149" customWidth="1"/>
    <col min="11783" max="11783" width="3.140625" style="149" customWidth="1"/>
    <col min="11784" max="11784" width="17.140625" style="149" customWidth="1"/>
    <col min="11785" max="11785" width="11.140625" style="149" bestFit="1" customWidth="1"/>
    <col min="11786" max="11786" width="12.42578125" style="149" customWidth="1"/>
    <col min="11787" max="11787" width="11.140625" style="149" customWidth="1"/>
    <col min="11788" max="12030" width="8.7109375" style="149"/>
    <col min="12031" max="12031" width="47.7109375" style="149" customWidth="1"/>
    <col min="12032" max="12032" width="8.7109375" style="149"/>
    <col min="12033" max="12033" width="3.140625" style="149" customWidth="1"/>
    <col min="12034" max="12034" width="17.140625" style="149" customWidth="1"/>
    <col min="12035" max="12035" width="3.140625" style="149" customWidth="1"/>
    <col min="12036" max="12036" width="17.140625" style="149" customWidth="1"/>
    <col min="12037" max="12037" width="3.140625" style="149" customWidth="1"/>
    <col min="12038" max="12038" width="17.140625" style="149" customWidth="1"/>
    <col min="12039" max="12039" width="3.140625" style="149" customWidth="1"/>
    <col min="12040" max="12040" width="17.140625" style="149" customWidth="1"/>
    <col min="12041" max="12041" width="11.140625" style="149" bestFit="1" customWidth="1"/>
    <col min="12042" max="12042" width="12.42578125" style="149" customWidth="1"/>
    <col min="12043" max="12043" width="11.140625" style="149" customWidth="1"/>
    <col min="12044" max="12286" width="8.7109375" style="149"/>
    <col min="12287" max="12287" width="47.7109375" style="149" customWidth="1"/>
    <col min="12288" max="12288" width="8.7109375" style="149"/>
    <col min="12289" max="12289" width="3.140625" style="149" customWidth="1"/>
    <col min="12290" max="12290" width="17.140625" style="149" customWidth="1"/>
    <col min="12291" max="12291" width="3.140625" style="149" customWidth="1"/>
    <col min="12292" max="12292" width="17.140625" style="149" customWidth="1"/>
    <col min="12293" max="12293" width="3.140625" style="149" customWidth="1"/>
    <col min="12294" max="12294" width="17.140625" style="149" customWidth="1"/>
    <col min="12295" max="12295" width="3.140625" style="149" customWidth="1"/>
    <col min="12296" max="12296" width="17.140625" style="149" customWidth="1"/>
    <col min="12297" max="12297" width="11.140625" style="149" bestFit="1" customWidth="1"/>
    <col min="12298" max="12298" width="12.42578125" style="149" customWidth="1"/>
    <col min="12299" max="12299" width="11.140625" style="149" customWidth="1"/>
    <col min="12300" max="12542" width="8.7109375" style="149"/>
    <col min="12543" max="12543" width="47.7109375" style="149" customWidth="1"/>
    <col min="12544" max="12544" width="8.7109375" style="149"/>
    <col min="12545" max="12545" width="3.140625" style="149" customWidth="1"/>
    <col min="12546" max="12546" width="17.140625" style="149" customWidth="1"/>
    <col min="12547" max="12547" width="3.140625" style="149" customWidth="1"/>
    <col min="12548" max="12548" width="17.140625" style="149" customWidth="1"/>
    <col min="12549" max="12549" width="3.140625" style="149" customWidth="1"/>
    <col min="12550" max="12550" width="17.140625" style="149" customWidth="1"/>
    <col min="12551" max="12551" width="3.140625" style="149" customWidth="1"/>
    <col min="12552" max="12552" width="17.140625" style="149" customWidth="1"/>
    <col min="12553" max="12553" width="11.140625" style="149" bestFit="1" customWidth="1"/>
    <col min="12554" max="12554" width="12.42578125" style="149" customWidth="1"/>
    <col min="12555" max="12555" width="11.140625" style="149" customWidth="1"/>
    <col min="12556" max="12798" width="8.7109375" style="149"/>
    <col min="12799" max="12799" width="47.7109375" style="149" customWidth="1"/>
    <col min="12800" max="12800" width="8.7109375" style="149"/>
    <col min="12801" max="12801" width="3.140625" style="149" customWidth="1"/>
    <col min="12802" max="12802" width="17.140625" style="149" customWidth="1"/>
    <col min="12803" max="12803" width="3.140625" style="149" customWidth="1"/>
    <col min="12804" max="12804" width="17.140625" style="149" customWidth="1"/>
    <col min="12805" max="12805" width="3.140625" style="149" customWidth="1"/>
    <col min="12806" max="12806" width="17.140625" style="149" customWidth="1"/>
    <col min="12807" max="12807" width="3.140625" style="149" customWidth="1"/>
    <col min="12808" max="12808" width="17.140625" style="149" customWidth="1"/>
    <col min="12809" max="12809" width="11.140625" style="149" bestFit="1" customWidth="1"/>
    <col min="12810" max="12810" width="12.42578125" style="149" customWidth="1"/>
    <col min="12811" max="12811" width="11.140625" style="149" customWidth="1"/>
    <col min="12812" max="13054" width="8.7109375" style="149"/>
    <col min="13055" max="13055" width="47.7109375" style="149" customWidth="1"/>
    <col min="13056" max="13056" width="8.7109375" style="149"/>
    <col min="13057" max="13057" width="3.140625" style="149" customWidth="1"/>
    <col min="13058" max="13058" width="17.140625" style="149" customWidth="1"/>
    <col min="13059" max="13059" width="3.140625" style="149" customWidth="1"/>
    <col min="13060" max="13060" width="17.140625" style="149" customWidth="1"/>
    <col min="13061" max="13061" width="3.140625" style="149" customWidth="1"/>
    <col min="13062" max="13062" width="17.140625" style="149" customWidth="1"/>
    <col min="13063" max="13063" width="3.140625" style="149" customWidth="1"/>
    <col min="13064" max="13064" width="17.140625" style="149" customWidth="1"/>
    <col min="13065" max="13065" width="11.140625" style="149" bestFit="1" customWidth="1"/>
    <col min="13066" max="13066" width="12.42578125" style="149" customWidth="1"/>
    <col min="13067" max="13067" width="11.140625" style="149" customWidth="1"/>
    <col min="13068" max="13310" width="8.7109375" style="149"/>
    <col min="13311" max="13311" width="47.7109375" style="149" customWidth="1"/>
    <col min="13312" max="13312" width="8.7109375" style="149"/>
    <col min="13313" max="13313" width="3.140625" style="149" customWidth="1"/>
    <col min="13314" max="13314" width="17.140625" style="149" customWidth="1"/>
    <col min="13315" max="13315" width="3.140625" style="149" customWidth="1"/>
    <col min="13316" max="13316" width="17.140625" style="149" customWidth="1"/>
    <col min="13317" max="13317" width="3.140625" style="149" customWidth="1"/>
    <col min="13318" max="13318" width="17.140625" style="149" customWidth="1"/>
    <col min="13319" max="13319" width="3.140625" style="149" customWidth="1"/>
    <col min="13320" max="13320" width="17.140625" style="149" customWidth="1"/>
    <col min="13321" max="13321" width="11.140625" style="149" bestFit="1" customWidth="1"/>
    <col min="13322" max="13322" width="12.42578125" style="149" customWidth="1"/>
    <col min="13323" max="13323" width="11.140625" style="149" customWidth="1"/>
    <col min="13324" max="13566" width="8.7109375" style="149"/>
    <col min="13567" max="13567" width="47.7109375" style="149" customWidth="1"/>
    <col min="13568" max="13568" width="8.7109375" style="149"/>
    <col min="13569" max="13569" width="3.140625" style="149" customWidth="1"/>
    <col min="13570" max="13570" width="17.140625" style="149" customWidth="1"/>
    <col min="13571" max="13571" width="3.140625" style="149" customWidth="1"/>
    <col min="13572" max="13572" width="17.140625" style="149" customWidth="1"/>
    <col min="13573" max="13573" width="3.140625" style="149" customWidth="1"/>
    <col min="13574" max="13574" width="17.140625" style="149" customWidth="1"/>
    <col min="13575" max="13575" width="3.140625" style="149" customWidth="1"/>
    <col min="13576" max="13576" width="17.140625" style="149" customWidth="1"/>
    <col min="13577" max="13577" width="11.140625" style="149" bestFit="1" customWidth="1"/>
    <col min="13578" max="13578" width="12.42578125" style="149" customWidth="1"/>
    <col min="13579" max="13579" width="11.140625" style="149" customWidth="1"/>
    <col min="13580" max="13822" width="8.7109375" style="149"/>
    <col min="13823" max="13823" width="47.7109375" style="149" customWidth="1"/>
    <col min="13824" max="13824" width="8.7109375" style="149"/>
    <col min="13825" max="13825" width="3.140625" style="149" customWidth="1"/>
    <col min="13826" max="13826" width="17.140625" style="149" customWidth="1"/>
    <col min="13827" max="13827" width="3.140625" style="149" customWidth="1"/>
    <col min="13828" max="13828" width="17.140625" style="149" customWidth="1"/>
    <col min="13829" max="13829" width="3.140625" style="149" customWidth="1"/>
    <col min="13830" max="13830" width="17.140625" style="149" customWidth="1"/>
    <col min="13831" max="13831" width="3.140625" style="149" customWidth="1"/>
    <col min="13832" max="13832" width="17.140625" style="149" customWidth="1"/>
    <col min="13833" max="13833" width="11.140625" style="149" bestFit="1" customWidth="1"/>
    <col min="13834" max="13834" width="12.42578125" style="149" customWidth="1"/>
    <col min="13835" max="13835" width="11.140625" style="149" customWidth="1"/>
    <col min="13836" max="14078" width="8.7109375" style="149"/>
    <col min="14079" max="14079" width="47.7109375" style="149" customWidth="1"/>
    <col min="14080" max="14080" width="8.7109375" style="149"/>
    <col min="14081" max="14081" width="3.140625" style="149" customWidth="1"/>
    <col min="14082" max="14082" width="17.140625" style="149" customWidth="1"/>
    <col min="14083" max="14083" width="3.140625" style="149" customWidth="1"/>
    <col min="14084" max="14084" width="17.140625" style="149" customWidth="1"/>
    <col min="14085" max="14085" width="3.140625" style="149" customWidth="1"/>
    <col min="14086" max="14086" width="17.140625" style="149" customWidth="1"/>
    <col min="14087" max="14087" width="3.140625" style="149" customWidth="1"/>
    <col min="14088" max="14088" width="17.140625" style="149" customWidth="1"/>
    <col min="14089" max="14089" width="11.140625" style="149" bestFit="1" customWidth="1"/>
    <col min="14090" max="14090" width="12.42578125" style="149" customWidth="1"/>
    <col min="14091" max="14091" width="11.140625" style="149" customWidth="1"/>
    <col min="14092" max="14334" width="8.7109375" style="149"/>
    <col min="14335" max="14335" width="47.7109375" style="149" customWidth="1"/>
    <col min="14336" max="14336" width="8.7109375" style="149"/>
    <col min="14337" max="14337" width="3.140625" style="149" customWidth="1"/>
    <col min="14338" max="14338" width="17.140625" style="149" customWidth="1"/>
    <col min="14339" max="14339" width="3.140625" style="149" customWidth="1"/>
    <col min="14340" max="14340" width="17.140625" style="149" customWidth="1"/>
    <col min="14341" max="14341" width="3.140625" style="149" customWidth="1"/>
    <col min="14342" max="14342" width="17.140625" style="149" customWidth="1"/>
    <col min="14343" max="14343" width="3.140625" style="149" customWidth="1"/>
    <col min="14344" max="14344" width="17.140625" style="149" customWidth="1"/>
    <col min="14345" max="14345" width="11.140625" style="149" bestFit="1" customWidth="1"/>
    <col min="14346" max="14346" width="12.42578125" style="149" customWidth="1"/>
    <col min="14347" max="14347" width="11.140625" style="149" customWidth="1"/>
    <col min="14348" max="14590" width="8.7109375" style="149"/>
    <col min="14591" max="14591" width="47.7109375" style="149" customWidth="1"/>
    <col min="14592" max="14592" width="8.7109375" style="149"/>
    <col min="14593" max="14593" width="3.140625" style="149" customWidth="1"/>
    <col min="14594" max="14594" width="17.140625" style="149" customWidth="1"/>
    <col min="14595" max="14595" width="3.140625" style="149" customWidth="1"/>
    <col min="14596" max="14596" width="17.140625" style="149" customWidth="1"/>
    <col min="14597" max="14597" width="3.140625" style="149" customWidth="1"/>
    <col min="14598" max="14598" width="17.140625" style="149" customWidth="1"/>
    <col min="14599" max="14599" width="3.140625" style="149" customWidth="1"/>
    <col min="14600" max="14600" width="17.140625" style="149" customWidth="1"/>
    <col min="14601" max="14601" width="11.140625" style="149" bestFit="1" customWidth="1"/>
    <col min="14602" max="14602" width="12.42578125" style="149" customWidth="1"/>
    <col min="14603" max="14603" width="11.140625" style="149" customWidth="1"/>
    <col min="14604" max="14846" width="8.7109375" style="149"/>
    <col min="14847" max="14847" width="47.7109375" style="149" customWidth="1"/>
    <col min="14848" max="14848" width="8.7109375" style="149"/>
    <col min="14849" max="14849" width="3.140625" style="149" customWidth="1"/>
    <col min="14850" max="14850" width="17.140625" style="149" customWidth="1"/>
    <col min="14851" max="14851" width="3.140625" style="149" customWidth="1"/>
    <col min="14852" max="14852" width="17.140625" style="149" customWidth="1"/>
    <col min="14853" max="14853" width="3.140625" style="149" customWidth="1"/>
    <col min="14854" max="14854" width="17.140625" style="149" customWidth="1"/>
    <col min="14855" max="14855" width="3.140625" style="149" customWidth="1"/>
    <col min="14856" max="14856" width="17.140625" style="149" customWidth="1"/>
    <col min="14857" max="14857" width="11.140625" style="149" bestFit="1" customWidth="1"/>
    <col min="14858" max="14858" width="12.42578125" style="149" customWidth="1"/>
    <col min="14859" max="14859" width="11.140625" style="149" customWidth="1"/>
    <col min="14860" max="15102" width="8.7109375" style="149"/>
    <col min="15103" max="15103" width="47.7109375" style="149" customWidth="1"/>
    <col min="15104" max="15104" width="8.7109375" style="149"/>
    <col min="15105" max="15105" width="3.140625" style="149" customWidth="1"/>
    <col min="15106" max="15106" width="17.140625" style="149" customWidth="1"/>
    <col min="15107" max="15107" width="3.140625" style="149" customWidth="1"/>
    <col min="15108" max="15108" width="17.140625" style="149" customWidth="1"/>
    <col min="15109" max="15109" width="3.140625" style="149" customWidth="1"/>
    <col min="15110" max="15110" width="17.140625" style="149" customWidth="1"/>
    <col min="15111" max="15111" width="3.140625" style="149" customWidth="1"/>
    <col min="15112" max="15112" width="17.140625" style="149" customWidth="1"/>
    <col min="15113" max="15113" width="11.140625" style="149" bestFit="1" customWidth="1"/>
    <col min="15114" max="15114" width="12.42578125" style="149" customWidth="1"/>
    <col min="15115" max="15115" width="11.140625" style="149" customWidth="1"/>
    <col min="15116" max="15358" width="8.7109375" style="149"/>
    <col min="15359" max="15359" width="47.7109375" style="149" customWidth="1"/>
    <col min="15360" max="15360" width="8.7109375" style="149"/>
    <col min="15361" max="15361" width="3.140625" style="149" customWidth="1"/>
    <col min="15362" max="15362" width="17.140625" style="149" customWidth="1"/>
    <col min="15363" max="15363" width="3.140625" style="149" customWidth="1"/>
    <col min="15364" max="15364" width="17.140625" style="149" customWidth="1"/>
    <col min="15365" max="15365" width="3.140625" style="149" customWidth="1"/>
    <col min="15366" max="15366" width="17.140625" style="149" customWidth="1"/>
    <col min="15367" max="15367" width="3.140625" style="149" customWidth="1"/>
    <col min="15368" max="15368" width="17.140625" style="149" customWidth="1"/>
    <col min="15369" max="15369" width="11.140625" style="149" bestFit="1" customWidth="1"/>
    <col min="15370" max="15370" width="12.42578125" style="149" customWidth="1"/>
    <col min="15371" max="15371" width="11.140625" style="149" customWidth="1"/>
    <col min="15372" max="15614" width="8.7109375" style="149"/>
    <col min="15615" max="15615" width="47.7109375" style="149" customWidth="1"/>
    <col min="15616" max="15616" width="8.7109375" style="149"/>
    <col min="15617" max="15617" width="3.140625" style="149" customWidth="1"/>
    <col min="15618" max="15618" width="17.140625" style="149" customWidth="1"/>
    <col min="15619" max="15619" width="3.140625" style="149" customWidth="1"/>
    <col min="15620" max="15620" width="17.140625" style="149" customWidth="1"/>
    <col min="15621" max="15621" width="3.140625" style="149" customWidth="1"/>
    <col min="15622" max="15622" width="17.140625" style="149" customWidth="1"/>
    <col min="15623" max="15623" width="3.140625" style="149" customWidth="1"/>
    <col min="15624" max="15624" width="17.140625" style="149" customWidth="1"/>
    <col min="15625" max="15625" width="11.140625" style="149" bestFit="1" customWidth="1"/>
    <col min="15626" max="15626" width="12.42578125" style="149" customWidth="1"/>
    <col min="15627" max="15627" width="11.140625" style="149" customWidth="1"/>
    <col min="15628" max="15870" width="8.7109375" style="149"/>
    <col min="15871" max="15871" width="47.7109375" style="149" customWidth="1"/>
    <col min="15872" max="15872" width="8.7109375" style="149"/>
    <col min="15873" max="15873" width="3.140625" style="149" customWidth="1"/>
    <col min="15874" max="15874" width="17.140625" style="149" customWidth="1"/>
    <col min="15875" max="15875" width="3.140625" style="149" customWidth="1"/>
    <col min="15876" max="15876" width="17.140625" style="149" customWidth="1"/>
    <col min="15877" max="15877" width="3.140625" style="149" customWidth="1"/>
    <col min="15878" max="15878" width="17.140625" style="149" customWidth="1"/>
    <col min="15879" max="15879" width="3.140625" style="149" customWidth="1"/>
    <col min="15880" max="15880" width="17.140625" style="149" customWidth="1"/>
    <col min="15881" max="15881" width="11.140625" style="149" bestFit="1" customWidth="1"/>
    <col min="15882" max="15882" width="12.42578125" style="149" customWidth="1"/>
    <col min="15883" max="15883" width="11.140625" style="149" customWidth="1"/>
    <col min="15884" max="16126" width="8.7109375" style="149"/>
    <col min="16127" max="16127" width="47.7109375" style="149" customWidth="1"/>
    <col min="16128" max="16128" width="8.7109375" style="149"/>
    <col min="16129" max="16129" width="3.140625" style="149" customWidth="1"/>
    <col min="16130" max="16130" width="17.140625" style="149" customWidth="1"/>
    <col min="16131" max="16131" width="3.140625" style="149" customWidth="1"/>
    <col min="16132" max="16132" width="17.140625" style="149" customWidth="1"/>
    <col min="16133" max="16133" width="3.140625" style="149" customWidth="1"/>
    <col min="16134" max="16134" width="17.140625" style="149" customWidth="1"/>
    <col min="16135" max="16135" width="3.140625" style="149" customWidth="1"/>
    <col min="16136" max="16136" width="17.140625" style="149" customWidth="1"/>
    <col min="16137" max="16137" width="11.140625" style="149" bestFit="1" customWidth="1"/>
    <col min="16138" max="16138" width="12.42578125" style="149" customWidth="1"/>
    <col min="16139" max="16139" width="11.140625" style="149" customWidth="1"/>
    <col min="16140" max="16380" width="8.7109375" style="149"/>
    <col min="16381" max="16384" width="9.140625" style="149" customWidth="1"/>
  </cols>
  <sheetData>
    <row r="1" spans="2:27">
      <c r="J1" s="257" t="s">
        <v>193</v>
      </c>
      <c r="K1" s="257"/>
      <c r="L1" s="257"/>
      <c r="Y1" s="257" t="s">
        <v>193</v>
      </c>
      <c r="Z1" s="257"/>
      <c r="AA1" s="257"/>
    </row>
    <row r="2" spans="2:27">
      <c r="B2" s="258" t="s">
        <v>0</v>
      </c>
      <c r="C2" s="258"/>
      <c r="D2" s="258"/>
      <c r="E2" s="258"/>
      <c r="F2" s="258"/>
      <c r="G2" s="258"/>
      <c r="H2" s="258"/>
      <c r="I2" s="258"/>
      <c r="J2" s="258"/>
      <c r="K2" s="258"/>
      <c r="L2" s="258"/>
      <c r="Q2" s="258" t="s">
        <v>0</v>
      </c>
      <c r="R2" s="258"/>
      <c r="S2" s="258"/>
      <c r="T2" s="258"/>
      <c r="U2" s="258"/>
      <c r="V2" s="258"/>
      <c r="W2" s="258"/>
      <c r="X2" s="258"/>
      <c r="Y2" s="258"/>
      <c r="Z2" s="258"/>
      <c r="AA2" s="258"/>
    </row>
    <row r="3" spans="2:27">
      <c r="B3" s="259" t="s">
        <v>111</v>
      </c>
      <c r="C3" s="259"/>
      <c r="D3" s="259"/>
      <c r="E3" s="259"/>
      <c r="F3" s="259"/>
      <c r="G3" s="259"/>
      <c r="H3" s="259"/>
      <c r="I3" s="259"/>
      <c r="J3" s="259"/>
      <c r="K3" s="259"/>
      <c r="L3" s="259"/>
      <c r="Q3" s="259" t="s">
        <v>111</v>
      </c>
      <c r="R3" s="259"/>
      <c r="S3" s="259"/>
      <c r="T3" s="259"/>
      <c r="U3" s="259"/>
      <c r="V3" s="259"/>
      <c r="W3" s="259"/>
      <c r="X3" s="259"/>
      <c r="Y3" s="259"/>
      <c r="Z3" s="259"/>
      <c r="AA3" s="259"/>
    </row>
    <row r="4" spans="2:27">
      <c r="B4" s="258" t="s">
        <v>225</v>
      </c>
      <c r="C4" s="258"/>
      <c r="D4" s="258"/>
      <c r="E4" s="258"/>
      <c r="F4" s="258"/>
      <c r="G4" s="258"/>
      <c r="H4" s="258"/>
      <c r="I4" s="258"/>
      <c r="J4" s="258"/>
      <c r="K4" s="258"/>
      <c r="L4" s="258"/>
      <c r="Q4" s="258" t="s">
        <v>225</v>
      </c>
      <c r="R4" s="258"/>
      <c r="S4" s="258"/>
      <c r="T4" s="258"/>
      <c r="U4" s="258"/>
      <c r="V4" s="258"/>
      <c r="W4" s="258"/>
      <c r="X4" s="258"/>
      <c r="Y4" s="258"/>
      <c r="Z4" s="258"/>
      <c r="AA4" s="258"/>
    </row>
    <row r="5" spans="2:27"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</row>
    <row r="6" spans="2:27">
      <c r="B6" s="151"/>
      <c r="C6" s="151"/>
      <c r="F6" s="255" t="s">
        <v>2</v>
      </c>
      <c r="G6" s="255"/>
      <c r="H6" s="255"/>
      <c r="I6" s="255"/>
      <c r="J6" s="255"/>
      <c r="K6" s="255"/>
      <c r="L6" s="255"/>
      <c r="Q6" s="151"/>
      <c r="R6" s="151"/>
      <c r="U6" s="255" t="s">
        <v>2</v>
      </c>
      <c r="V6" s="255"/>
      <c r="W6" s="255"/>
      <c r="X6" s="255"/>
      <c r="Y6" s="255"/>
      <c r="Z6" s="255"/>
      <c r="AA6" s="255"/>
    </row>
    <row r="7" spans="2:27">
      <c r="B7" s="151"/>
      <c r="C7" s="151"/>
      <c r="F7" s="256" t="s">
        <v>3</v>
      </c>
      <c r="G7" s="256"/>
      <c r="H7" s="256"/>
      <c r="J7" s="255" t="s">
        <v>4</v>
      </c>
      <c r="K7" s="255"/>
      <c r="L7" s="255"/>
      <c r="Q7" s="151"/>
      <c r="R7" s="151"/>
      <c r="U7" s="256" t="s">
        <v>3</v>
      </c>
      <c r="V7" s="256"/>
      <c r="W7" s="256"/>
      <c r="Y7" s="255" t="s">
        <v>4</v>
      </c>
      <c r="Z7" s="255"/>
      <c r="AA7" s="255"/>
    </row>
    <row r="8" spans="2:27">
      <c r="D8" s="152" t="s">
        <v>5</v>
      </c>
      <c r="E8" s="153"/>
      <c r="F8" s="154">
        <v>2566</v>
      </c>
      <c r="G8" s="155"/>
      <c r="H8" s="154">
        <v>2565</v>
      </c>
      <c r="I8" s="156"/>
      <c r="J8" s="157">
        <v>2566</v>
      </c>
      <c r="K8" s="158"/>
      <c r="L8" s="157">
        <v>2565</v>
      </c>
      <c r="S8" s="152" t="s">
        <v>5</v>
      </c>
      <c r="T8" s="153"/>
      <c r="U8" s="154">
        <v>2566</v>
      </c>
      <c r="V8" s="155"/>
      <c r="W8" s="154">
        <v>2565</v>
      </c>
      <c r="X8" s="156"/>
      <c r="Y8" s="157">
        <v>2566</v>
      </c>
      <c r="Z8" s="158"/>
      <c r="AA8" s="157">
        <v>2565</v>
      </c>
    </row>
    <row r="9" spans="2:27">
      <c r="B9" s="159" t="s">
        <v>112</v>
      </c>
      <c r="C9" s="159"/>
      <c r="Q9" s="159" t="s">
        <v>112</v>
      </c>
      <c r="R9" s="159"/>
    </row>
    <row r="10" spans="2:27">
      <c r="B10" s="148" t="s">
        <v>239</v>
      </c>
      <c r="E10" s="156"/>
      <c r="F10" s="156">
        <f>'PL 6 M'!E36</f>
        <v>106052.3</v>
      </c>
      <c r="G10" s="156"/>
      <c r="H10" s="156">
        <v>26778.16490499007</v>
      </c>
      <c r="I10" s="156"/>
      <c r="J10" s="156">
        <f>'PL 6 M'!I36</f>
        <v>55615</v>
      </c>
      <c r="K10" s="156"/>
      <c r="L10" s="118">
        <v>1519.9107199999708</v>
      </c>
      <c r="Q10" s="148" t="s">
        <v>239</v>
      </c>
      <c r="T10" s="156"/>
      <c r="U10" s="156">
        <v>106052.32053045066</v>
      </c>
      <c r="V10" s="156"/>
      <c r="W10" s="156">
        <v>26778.16490499007</v>
      </c>
      <c r="X10" s="156"/>
      <c r="Y10" s="156">
        <v>55616.406329999998</v>
      </c>
      <c r="Z10" s="156"/>
      <c r="AA10" s="118">
        <v>1519.9107199999708</v>
      </c>
    </row>
    <row r="11" spans="2:27">
      <c r="B11" s="160" t="s">
        <v>240</v>
      </c>
      <c r="C11" s="160"/>
      <c r="E11" s="161"/>
      <c r="F11" s="156"/>
      <c r="G11" s="156"/>
      <c r="H11" s="156"/>
      <c r="I11" s="161"/>
      <c r="J11" s="156"/>
      <c r="K11" s="161"/>
      <c r="L11" s="118"/>
      <c r="Q11" s="160" t="s">
        <v>240</v>
      </c>
      <c r="R11" s="160"/>
      <c r="T11" s="161"/>
      <c r="U11" s="156"/>
      <c r="V11" s="156"/>
      <c r="W11" s="156"/>
      <c r="X11" s="161"/>
      <c r="Y11" s="156"/>
      <c r="Z11" s="161"/>
      <c r="AA11" s="118"/>
    </row>
    <row r="12" spans="2:27">
      <c r="B12" s="149"/>
      <c r="C12" s="148" t="s">
        <v>113</v>
      </c>
      <c r="E12" s="161"/>
      <c r="F12" s="162">
        <v>23802</v>
      </c>
      <c r="G12" s="162"/>
      <c r="H12" s="162">
        <v>17110</v>
      </c>
      <c r="I12" s="161"/>
      <c r="J12" s="162">
        <v>3828</v>
      </c>
      <c r="K12" s="162"/>
      <c r="L12" s="162">
        <v>7399</v>
      </c>
      <c r="Q12" s="149"/>
      <c r="R12" s="148" t="s">
        <v>113</v>
      </c>
      <c r="T12" s="161"/>
      <c r="U12" s="162">
        <v>63610.111440000001</v>
      </c>
      <c r="V12" s="162"/>
      <c r="W12" s="162">
        <v>17110</v>
      </c>
      <c r="X12" s="161"/>
      <c r="Y12" s="162">
        <v>3828.33061</v>
      </c>
      <c r="Z12" s="162"/>
      <c r="AA12" s="162">
        <v>7399</v>
      </c>
    </row>
    <row r="13" spans="2:27">
      <c r="B13" s="149"/>
      <c r="C13" s="148" t="s">
        <v>114</v>
      </c>
      <c r="E13" s="161"/>
      <c r="F13" s="162">
        <v>7976</v>
      </c>
      <c r="G13" s="162"/>
      <c r="H13" s="162">
        <v>2709</v>
      </c>
      <c r="I13" s="161"/>
      <c r="J13" s="162">
        <v>7731</v>
      </c>
      <c r="K13" s="162"/>
      <c r="L13" s="162">
        <v>2623</v>
      </c>
      <c r="Q13" s="149"/>
      <c r="R13" s="148" t="s">
        <v>114</v>
      </c>
      <c r="T13" s="161"/>
      <c r="U13" s="162">
        <v>7975.9532958763803</v>
      </c>
      <c r="V13" s="162"/>
      <c r="W13" s="162">
        <v>2709</v>
      </c>
      <c r="X13" s="161"/>
      <c r="Y13" s="162">
        <v>7730.7416800000001</v>
      </c>
      <c r="Z13" s="162"/>
      <c r="AA13" s="162">
        <v>2623</v>
      </c>
    </row>
    <row r="14" spans="2:27" hidden="1">
      <c r="B14" s="149"/>
      <c r="C14" s="148" t="s">
        <v>241</v>
      </c>
      <c r="E14" s="161"/>
      <c r="F14" s="162">
        <v>0</v>
      </c>
      <c r="G14" s="162"/>
      <c r="H14" s="162">
        <v>0</v>
      </c>
      <c r="I14" s="161"/>
      <c r="J14" s="162">
        <v>0</v>
      </c>
      <c r="K14" s="162"/>
      <c r="L14" s="162">
        <v>0</v>
      </c>
      <c r="Q14" s="149"/>
      <c r="R14" s="148" t="s">
        <v>241</v>
      </c>
      <c r="T14" s="161"/>
      <c r="U14" s="162">
        <v>0</v>
      </c>
      <c r="V14" s="162"/>
      <c r="W14" s="162"/>
      <c r="X14" s="161"/>
      <c r="Y14" s="162">
        <v>0</v>
      </c>
      <c r="Z14" s="162"/>
      <c r="AA14" s="162"/>
    </row>
    <row r="15" spans="2:27">
      <c r="B15" s="149"/>
      <c r="C15" s="148" t="s">
        <v>115</v>
      </c>
      <c r="E15" s="161"/>
      <c r="F15" s="162">
        <v>-1202</v>
      </c>
      <c r="G15" s="162"/>
      <c r="H15" s="162">
        <v>-221</v>
      </c>
      <c r="I15" s="161"/>
      <c r="J15" s="162">
        <v>-1202</v>
      </c>
      <c r="K15" s="162"/>
      <c r="L15" s="162">
        <v>-221</v>
      </c>
      <c r="Q15" s="149"/>
      <c r="R15" s="148" t="s">
        <v>115</v>
      </c>
      <c r="T15" s="161"/>
      <c r="U15" s="162">
        <v>-1202.40085</v>
      </c>
      <c r="V15" s="162"/>
      <c r="W15" s="162">
        <v>-221</v>
      </c>
      <c r="X15" s="161"/>
      <c r="Y15" s="162">
        <v>-1202.40085</v>
      </c>
      <c r="Z15" s="162"/>
      <c r="AA15" s="162">
        <v>-221</v>
      </c>
    </row>
    <row r="16" spans="2:27" hidden="1">
      <c r="B16" s="149"/>
      <c r="C16" s="163" t="s">
        <v>242</v>
      </c>
      <c r="E16" s="161"/>
      <c r="F16" s="162">
        <v>0</v>
      </c>
      <c r="G16" s="162"/>
      <c r="H16" s="162">
        <v>0</v>
      </c>
      <c r="I16" s="161"/>
      <c r="J16" s="162">
        <v>0</v>
      </c>
      <c r="K16" s="162"/>
      <c r="L16" s="162">
        <v>0</v>
      </c>
      <c r="Q16" s="149"/>
      <c r="R16" s="163" t="s">
        <v>242</v>
      </c>
      <c r="T16" s="161"/>
      <c r="U16" s="162">
        <v>0</v>
      </c>
      <c r="V16" s="162"/>
      <c r="W16" s="162"/>
      <c r="X16" s="161"/>
      <c r="Y16" s="162"/>
      <c r="Z16" s="162"/>
      <c r="AA16" s="162"/>
    </row>
    <row r="17" spans="2:28">
      <c r="B17" s="149"/>
      <c r="C17" s="163" t="s">
        <v>93</v>
      </c>
      <c r="E17" s="161"/>
      <c r="F17" s="162">
        <v>0</v>
      </c>
      <c r="G17" s="162"/>
      <c r="H17" s="162">
        <v>673</v>
      </c>
      <c r="I17" s="161"/>
      <c r="J17" s="162">
        <v>0</v>
      </c>
      <c r="K17" s="162"/>
      <c r="L17" s="162">
        <v>673</v>
      </c>
      <c r="Q17" s="149"/>
      <c r="R17" s="163" t="s">
        <v>93</v>
      </c>
      <c r="T17" s="161"/>
      <c r="U17" s="162">
        <v>0</v>
      </c>
      <c r="V17" s="162"/>
      <c r="W17" s="162">
        <v>673</v>
      </c>
      <c r="X17" s="161"/>
      <c r="Y17" s="162">
        <v>0</v>
      </c>
      <c r="Z17" s="162"/>
      <c r="AA17" s="162">
        <v>673</v>
      </c>
    </row>
    <row r="18" spans="2:28" hidden="1">
      <c r="B18" s="149"/>
      <c r="C18" s="163" t="s">
        <v>243</v>
      </c>
      <c r="E18" s="161"/>
      <c r="F18" s="162">
        <v>0</v>
      </c>
      <c r="G18" s="162"/>
      <c r="H18" s="162">
        <v>0</v>
      </c>
      <c r="I18" s="161"/>
      <c r="J18" s="162">
        <v>0</v>
      </c>
      <c r="K18" s="162"/>
      <c r="L18" s="162">
        <v>0</v>
      </c>
      <c r="Q18" s="149"/>
      <c r="R18" s="163" t="s">
        <v>243</v>
      </c>
      <c r="T18" s="161"/>
      <c r="U18" s="162">
        <v>0</v>
      </c>
      <c r="V18" s="162"/>
      <c r="W18" s="162"/>
      <c r="X18" s="161"/>
      <c r="Y18" s="162">
        <v>0</v>
      </c>
      <c r="Z18" s="162"/>
      <c r="AA18" s="162"/>
    </row>
    <row r="19" spans="2:28">
      <c r="B19" s="149"/>
      <c r="C19" s="163" t="s">
        <v>116</v>
      </c>
      <c r="E19" s="164"/>
      <c r="F19" s="162">
        <v>402</v>
      </c>
      <c r="G19" s="162"/>
      <c r="H19" s="162">
        <v>257</v>
      </c>
      <c r="I19" s="164"/>
      <c r="J19" s="162">
        <v>137</v>
      </c>
      <c r="K19" s="162"/>
      <c r="L19" s="162">
        <v>112</v>
      </c>
      <c r="Q19" s="149"/>
      <c r="R19" s="163" t="s">
        <v>116</v>
      </c>
      <c r="T19" s="164"/>
      <c r="U19" s="162">
        <v>321</v>
      </c>
      <c r="V19" s="162"/>
      <c r="W19" s="162">
        <v>257</v>
      </c>
      <c r="X19" s="164"/>
      <c r="Y19" s="162">
        <v>137.60603</v>
      </c>
      <c r="Z19" s="162"/>
      <c r="AA19" s="162">
        <v>112</v>
      </c>
    </row>
    <row r="20" spans="2:28">
      <c r="B20" s="149"/>
      <c r="C20" s="163" t="s">
        <v>117</v>
      </c>
      <c r="E20" s="164"/>
      <c r="F20" s="162">
        <v>-712</v>
      </c>
      <c r="G20" s="162"/>
      <c r="H20" s="162">
        <v>-10890</v>
      </c>
      <c r="I20" s="164"/>
      <c r="J20" s="162">
        <v>-9</v>
      </c>
      <c r="K20" s="164"/>
      <c r="L20" s="162">
        <v>-6259</v>
      </c>
      <c r="Q20" s="149"/>
      <c r="R20" s="163" t="s">
        <v>117</v>
      </c>
      <c r="T20" s="164"/>
      <c r="U20" s="162">
        <v>-711.81929000000002</v>
      </c>
      <c r="V20" s="162"/>
      <c r="W20" s="162">
        <v>-10890</v>
      </c>
      <c r="X20" s="164"/>
      <c r="Y20" s="162">
        <v>-8.7647999999999993</v>
      </c>
      <c r="Z20" s="164"/>
      <c r="AA20" s="162">
        <v>-6259</v>
      </c>
    </row>
    <row r="21" spans="2:28" hidden="1">
      <c r="B21" s="149"/>
      <c r="C21" s="163" t="s">
        <v>244</v>
      </c>
      <c r="E21" s="164"/>
      <c r="F21" s="162">
        <v>0</v>
      </c>
      <c r="G21" s="162"/>
      <c r="H21" s="162">
        <v>0</v>
      </c>
      <c r="I21" s="164"/>
      <c r="J21" s="162">
        <v>0</v>
      </c>
      <c r="K21" s="164"/>
      <c r="L21" s="162">
        <v>0</v>
      </c>
      <c r="Q21" s="149"/>
      <c r="R21" s="163" t="s">
        <v>244</v>
      </c>
      <c r="T21" s="164"/>
      <c r="U21" s="162">
        <v>0</v>
      </c>
      <c r="V21" s="162"/>
      <c r="W21" s="162"/>
      <c r="X21" s="164"/>
      <c r="Y21" s="162">
        <v>0</v>
      </c>
      <c r="Z21" s="164"/>
      <c r="AA21" s="162"/>
    </row>
    <row r="22" spans="2:28">
      <c r="B22" s="149"/>
      <c r="C22" s="163" t="s">
        <v>168</v>
      </c>
      <c r="E22" s="164"/>
      <c r="F22" s="162">
        <v>-1912</v>
      </c>
      <c r="G22" s="162"/>
      <c r="H22" s="162">
        <v>-3760</v>
      </c>
      <c r="I22" s="164"/>
      <c r="J22" s="162">
        <v>-1869</v>
      </c>
      <c r="K22" s="164"/>
      <c r="L22" s="118">
        <v>-1892</v>
      </c>
      <c r="Q22" s="149"/>
      <c r="R22" s="163" t="s">
        <v>168</v>
      </c>
      <c r="T22" s="164"/>
      <c r="U22" s="162">
        <v>-1912.3959199999999</v>
      </c>
      <c r="V22" s="162"/>
      <c r="W22" s="162">
        <v>-3760</v>
      </c>
      <c r="X22" s="164"/>
      <c r="Y22" s="162">
        <v>-1869.15788</v>
      </c>
      <c r="Z22" s="164"/>
      <c r="AA22" s="118">
        <v>-1892</v>
      </c>
    </row>
    <row r="23" spans="2:28" hidden="1">
      <c r="B23" s="149"/>
      <c r="C23" s="163" t="s">
        <v>118</v>
      </c>
      <c r="E23" s="164"/>
      <c r="F23" s="156">
        <v>0</v>
      </c>
      <c r="G23" s="162"/>
      <c r="H23" s="162">
        <v>0</v>
      </c>
      <c r="I23" s="164"/>
      <c r="J23" s="162">
        <v>0</v>
      </c>
      <c r="K23" s="164"/>
      <c r="L23" s="118">
        <v>0</v>
      </c>
      <c r="Q23" s="149"/>
      <c r="R23" s="163" t="s">
        <v>118</v>
      </c>
      <c r="T23" s="164"/>
      <c r="U23" s="156">
        <v>0</v>
      </c>
      <c r="V23" s="162"/>
      <c r="W23" s="162"/>
      <c r="X23" s="164"/>
      <c r="Y23" s="162">
        <v>0</v>
      </c>
      <c r="Z23" s="164"/>
      <c r="AA23" s="118"/>
    </row>
    <row r="24" spans="2:28" hidden="1">
      <c r="B24" s="149"/>
      <c r="C24" s="163" t="s">
        <v>119</v>
      </c>
      <c r="E24" s="164"/>
      <c r="F24" s="156">
        <v>0</v>
      </c>
      <c r="G24" s="162"/>
      <c r="H24" s="156">
        <v>0</v>
      </c>
      <c r="I24" s="164"/>
      <c r="J24" s="162">
        <v>0</v>
      </c>
      <c r="K24" s="164"/>
      <c r="L24" s="156">
        <v>0</v>
      </c>
      <c r="Q24" s="149"/>
      <c r="R24" s="163" t="s">
        <v>119</v>
      </c>
      <c r="T24" s="164"/>
      <c r="U24" s="156">
        <v>0</v>
      </c>
      <c r="V24" s="162"/>
      <c r="W24" s="156"/>
      <c r="X24" s="164"/>
      <c r="Y24" s="162">
        <v>0</v>
      </c>
      <c r="Z24" s="164"/>
      <c r="AA24" s="156"/>
    </row>
    <row r="25" spans="2:28">
      <c r="B25" s="149"/>
      <c r="C25" s="163" t="s">
        <v>245</v>
      </c>
      <c r="E25" s="164"/>
      <c r="F25" s="156">
        <v>-111581</v>
      </c>
      <c r="G25" s="162"/>
      <c r="H25" s="162">
        <v>0</v>
      </c>
      <c r="I25" s="164"/>
      <c r="J25" s="162">
        <v>-110715</v>
      </c>
      <c r="K25" s="164"/>
      <c r="L25" s="165">
        <v>0</v>
      </c>
      <c r="Q25" s="149"/>
      <c r="R25" s="163" t="s">
        <v>245</v>
      </c>
      <c r="T25" s="164"/>
      <c r="U25" s="156">
        <v>-111580.66713999986</v>
      </c>
      <c r="V25" s="162"/>
      <c r="W25" s="156">
        <v>0</v>
      </c>
      <c r="X25" s="164"/>
      <c r="Y25" s="162">
        <v>-110715.295</v>
      </c>
      <c r="Z25" s="164"/>
      <c r="AA25" s="156">
        <v>0</v>
      </c>
    </row>
    <row r="26" spans="2:28" hidden="1">
      <c r="B26" s="149"/>
      <c r="C26" s="163" t="s">
        <v>120</v>
      </c>
      <c r="D26" s="163"/>
      <c r="E26" s="163"/>
      <c r="F26" s="156">
        <v>0</v>
      </c>
      <c r="G26" s="162"/>
      <c r="H26" s="162">
        <v>0</v>
      </c>
      <c r="I26" s="163"/>
      <c r="J26" s="162">
        <v>0</v>
      </c>
      <c r="K26" s="164"/>
      <c r="L26" s="165">
        <v>0</v>
      </c>
      <c r="Q26" s="149"/>
      <c r="R26" s="163" t="s">
        <v>120</v>
      </c>
      <c r="S26" s="163"/>
      <c r="T26" s="163"/>
      <c r="U26" s="156">
        <v>0</v>
      </c>
      <c r="V26" s="162"/>
      <c r="W26" s="162"/>
      <c r="X26" s="163"/>
      <c r="Y26" s="156">
        <v>0</v>
      </c>
      <c r="Z26" s="164"/>
      <c r="AA26" s="165"/>
    </row>
    <row r="27" spans="2:28">
      <c r="B27" s="149"/>
      <c r="C27" s="163" t="s">
        <v>246</v>
      </c>
      <c r="D27" s="163"/>
      <c r="E27" s="163"/>
      <c r="F27" s="156">
        <v>-3</v>
      </c>
      <c r="G27" s="162"/>
      <c r="H27" s="162">
        <v>0</v>
      </c>
      <c r="I27" s="163"/>
      <c r="J27" s="162">
        <v>0</v>
      </c>
      <c r="K27" s="164"/>
      <c r="L27" s="165">
        <v>0</v>
      </c>
      <c r="Q27" s="149"/>
      <c r="R27" s="163" t="s">
        <v>246</v>
      </c>
      <c r="S27" s="163"/>
      <c r="T27" s="163"/>
      <c r="U27" s="156">
        <v>-3</v>
      </c>
      <c r="V27" s="162"/>
      <c r="W27" s="162"/>
      <c r="X27" s="163"/>
      <c r="Y27" s="162">
        <v>0</v>
      </c>
      <c r="Z27" s="164"/>
      <c r="AA27" s="165"/>
    </row>
    <row r="28" spans="2:28">
      <c r="B28" s="149"/>
      <c r="C28" s="163" t="s">
        <v>121</v>
      </c>
      <c r="D28" s="163"/>
      <c r="E28" s="163"/>
      <c r="F28" s="156">
        <v>-48059</v>
      </c>
      <c r="G28" s="162"/>
      <c r="H28" s="162">
        <v>-24263</v>
      </c>
      <c r="I28" s="162"/>
      <c r="J28" s="162">
        <v>0</v>
      </c>
      <c r="K28" s="162"/>
      <c r="L28" s="162">
        <v>0</v>
      </c>
      <c r="Q28" s="149"/>
      <c r="R28" s="163" t="s">
        <v>121</v>
      </c>
      <c r="S28" s="163"/>
      <c r="T28" s="163"/>
      <c r="U28" s="156">
        <v>-48059.231679147539</v>
      </c>
      <c r="V28" s="162"/>
      <c r="W28" s="162">
        <v>-24263</v>
      </c>
      <c r="X28" s="162"/>
      <c r="Y28" s="162">
        <v>0</v>
      </c>
      <c r="Z28" s="162"/>
      <c r="AA28" s="162">
        <v>0</v>
      </c>
    </row>
    <row r="29" spans="2:28">
      <c r="B29" s="149"/>
      <c r="C29" s="163" t="s">
        <v>170</v>
      </c>
      <c r="D29" s="163"/>
      <c r="E29" s="163"/>
      <c r="F29" s="162">
        <v>0</v>
      </c>
      <c r="G29" s="162"/>
      <c r="H29" s="156">
        <v>0</v>
      </c>
      <c r="I29" s="162"/>
      <c r="J29" s="162">
        <v>0</v>
      </c>
      <c r="K29" s="162"/>
      <c r="L29" s="162">
        <v>-973</v>
      </c>
      <c r="Q29" s="149"/>
      <c r="R29" s="163" t="s">
        <v>170</v>
      </c>
      <c r="S29" s="163"/>
      <c r="T29" s="163"/>
      <c r="U29" s="162">
        <v>0</v>
      </c>
      <c r="V29" s="162"/>
      <c r="W29" s="156"/>
      <c r="X29" s="162"/>
      <c r="Y29" s="162">
        <v>0</v>
      </c>
      <c r="Z29" s="162"/>
      <c r="AA29" s="162">
        <v>-973</v>
      </c>
    </row>
    <row r="30" spans="2:28">
      <c r="B30" s="149"/>
      <c r="C30" s="163" t="s">
        <v>122</v>
      </c>
      <c r="E30" s="164"/>
      <c r="F30" s="162">
        <v>-18641</v>
      </c>
      <c r="G30" s="162"/>
      <c r="H30" s="162">
        <v>-1121</v>
      </c>
      <c r="I30" s="164"/>
      <c r="J30" s="162">
        <v>-7777</v>
      </c>
      <c r="K30" s="164"/>
      <c r="L30" s="162">
        <v>-9812</v>
      </c>
      <c r="M30" s="166"/>
      <c r="Q30" s="149"/>
      <c r="R30" s="163" t="s">
        <v>122</v>
      </c>
      <c r="T30" s="164"/>
      <c r="U30" s="162">
        <v>-18641.470200512602</v>
      </c>
      <c r="V30" s="162"/>
      <c r="W30" s="162">
        <v>-1121</v>
      </c>
      <c r="X30" s="164"/>
      <c r="Y30" s="162">
        <v>-7777.1207599999998</v>
      </c>
      <c r="Z30" s="164"/>
      <c r="AA30" s="162">
        <v>-9812</v>
      </c>
      <c r="AB30" s="166"/>
    </row>
    <row r="31" spans="2:28">
      <c r="B31" s="149"/>
      <c r="C31" s="163" t="s">
        <v>123</v>
      </c>
      <c r="D31" s="163"/>
      <c r="E31" s="163"/>
      <c r="F31" s="118">
        <v>37461</v>
      </c>
      <c r="G31" s="118"/>
      <c r="H31" s="156">
        <v>3350</v>
      </c>
      <c r="I31" s="167"/>
      <c r="J31" s="118">
        <v>7282</v>
      </c>
      <c r="K31" s="168"/>
      <c r="L31" s="156">
        <v>2014</v>
      </c>
      <c r="Q31" s="149"/>
      <c r="R31" s="163" t="s">
        <v>123</v>
      </c>
      <c r="S31" s="163"/>
      <c r="T31" s="163"/>
      <c r="U31" s="118">
        <v>37461.418554913929</v>
      </c>
      <c r="V31" s="118"/>
      <c r="W31" s="156">
        <v>3350</v>
      </c>
      <c r="X31" s="167"/>
      <c r="Y31" s="118">
        <v>7282.1976399999994</v>
      </c>
      <c r="Z31" s="168"/>
      <c r="AA31" s="156">
        <v>2014</v>
      </c>
    </row>
    <row r="32" spans="2:28">
      <c r="B32" s="149"/>
      <c r="C32" s="163" t="s">
        <v>124</v>
      </c>
      <c r="D32" s="163"/>
      <c r="E32" s="163"/>
      <c r="F32" s="169">
        <v>7381</v>
      </c>
      <c r="G32" s="118"/>
      <c r="H32" s="169">
        <v>505</v>
      </c>
      <c r="I32" s="167"/>
      <c r="J32" s="169">
        <v>0</v>
      </c>
      <c r="K32" s="168"/>
      <c r="L32" s="169">
        <v>0</v>
      </c>
      <c r="Q32" s="149"/>
      <c r="R32" s="163" t="s">
        <v>124</v>
      </c>
      <c r="S32" s="163"/>
      <c r="T32" s="163"/>
      <c r="U32" s="169">
        <v>7380.7634706182498</v>
      </c>
      <c r="V32" s="118"/>
      <c r="W32" s="169">
        <v>505</v>
      </c>
      <c r="X32" s="167"/>
      <c r="Y32" s="169">
        <v>0</v>
      </c>
      <c r="Z32" s="168"/>
      <c r="AA32" s="169">
        <v>0</v>
      </c>
    </row>
    <row r="33" spans="2:27">
      <c r="B33" s="160" t="s">
        <v>125</v>
      </c>
      <c r="C33" s="160"/>
      <c r="D33" s="160"/>
      <c r="E33" s="161"/>
      <c r="F33" s="156"/>
      <c r="G33" s="156"/>
      <c r="H33" s="156"/>
      <c r="I33" s="161"/>
      <c r="J33" s="156"/>
      <c r="K33" s="161"/>
      <c r="L33" s="118"/>
      <c r="Q33" s="160" t="s">
        <v>125</v>
      </c>
      <c r="R33" s="160"/>
      <c r="S33" s="160"/>
      <c r="T33" s="161"/>
      <c r="U33" s="156"/>
      <c r="V33" s="156"/>
      <c r="W33" s="156"/>
      <c r="X33" s="161"/>
      <c r="Y33" s="156"/>
      <c r="Z33" s="161"/>
      <c r="AA33" s="118"/>
    </row>
    <row r="34" spans="2:27">
      <c r="B34" s="149"/>
      <c r="C34" s="160" t="s">
        <v>126</v>
      </c>
      <c r="E34" s="161"/>
      <c r="F34" s="156">
        <f>SUM(F10:F32)</f>
        <v>964.29999999998836</v>
      </c>
      <c r="G34" s="156"/>
      <c r="H34" s="156">
        <v>11127.164904990073</v>
      </c>
      <c r="I34" s="161"/>
      <c r="J34" s="156">
        <f>SUM(J10:J32)</f>
        <v>-46979</v>
      </c>
      <c r="K34" s="161"/>
      <c r="L34" s="156">
        <f>SUM(L10:L32)</f>
        <v>-4816.0892800000292</v>
      </c>
      <c r="Q34" s="149"/>
      <c r="R34" s="160" t="s">
        <v>126</v>
      </c>
      <c r="T34" s="161"/>
      <c r="U34" s="156">
        <v>40690.582212199188</v>
      </c>
      <c r="V34" s="156"/>
      <c r="W34" s="156">
        <v>11127.164904990073</v>
      </c>
      <c r="X34" s="161"/>
      <c r="Y34" s="156">
        <v>-46977.457000000017</v>
      </c>
      <c r="Z34" s="161"/>
      <c r="AA34" s="156">
        <v>-4816.0892800000292</v>
      </c>
    </row>
    <row r="35" spans="2:27">
      <c r="B35" s="160"/>
      <c r="C35" s="160"/>
      <c r="E35" s="161"/>
      <c r="F35" s="156"/>
      <c r="G35" s="156"/>
      <c r="H35" s="156"/>
      <c r="I35" s="161"/>
      <c r="J35" s="156"/>
      <c r="K35" s="161"/>
      <c r="L35" s="118"/>
      <c r="Q35" s="160"/>
      <c r="R35" s="160"/>
      <c r="T35" s="161"/>
      <c r="U35" s="156"/>
      <c r="V35" s="156"/>
      <c r="W35" s="156"/>
      <c r="X35" s="161"/>
      <c r="Y35" s="156"/>
      <c r="Z35" s="161"/>
      <c r="AA35" s="118"/>
    </row>
    <row r="36" spans="2:27">
      <c r="B36" s="160" t="s">
        <v>127</v>
      </c>
      <c r="C36" s="160"/>
      <c r="E36" s="161"/>
      <c r="F36" s="156"/>
      <c r="G36" s="156"/>
      <c r="H36" s="156"/>
      <c r="I36" s="161"/>
      <c r="J36" s="156"/>
      <c r="K36" s="161"/>
      <c r="L36" s="118"/>
      <c r="Q36" s="160" t="s">
        <v>127</v>
      </c>
      <c r="R36" s="160"/>
      <c r="T36" s="161"/>
      <c r="U36" s="156"/>
      <c r="V36" s="156"/>
      <c r="W36" s="156"/>
      <c r="X36" s="161"/>
      <c r="Y36" s="156"/>
      <c r="Z36" s="161"/>
      <c r="AA36" s="118"/>
    </row>
    <row r="37" spans="2:27">
      <c r="B37" s="149"/>
      <c r="C37" s="148" t="s">
        <v>128</v>
      </c>
      <c r="E37" s="170"/>
      <c r="F37" s="162">
        <v>-66456</v>
      </c>
      <c r="G37" s="156"/>
      <c r="H37" s="162">
        <v>-26931</v>
      </c>
      <c r="I37" s="170"/>
      <c r="J37" s="162">
        <v>-1666</v>
      </c>
      <c r="K37" s="162"/>
      <c r="L37" s="162">
        <v>-22113</v>
      </c>
      <c r="Q37" s="149"/>
      <c r="R37" s="148" t="s">
        <v>128</v>
      </c>
      <c r="T37" s="170"/>
      <c r="U37" s="162">
        <v>-213428.93742410003</v>
      </c>
      <c r="V37" s="156"/>
      <c r="W37" s="162">
        <v>-26931</v>
      </c>
      <c r="X37" s="170"/>
      <c r="Y37" s="162">
        <v>-236707.82606999998</v>
      </c>
      <c r="Z37" s="162"/>
      <c r="AA37" s="162">
        <v>-22113</v>
      </c>
    </row>
    <row r="38" spans="2:27">
      <c r="B38" s="149"/>
      <c r="C38" s="148" t="s">
        <v>129</v>
      </c>
      <c r="E38" s="170"/>
      <c r="F38" s="162">
        <v>5211</v>
      </c>
      <c r="G38" s="156"/>
      <c r="H38" s="162">
        <v>834</v>
      </c>
      <c r="I38" s="170"/>
      <c r="J38" s="162">
        <v>-1506</v>
      </c>
      <c r="K38" s="162"/>
      <c r="L38" s="162">
        <v>1444</v>
      </c>
      <c r="Q38" s="149"/>
      <c r="R38" s="148" t="s">
        <v>129</v>
      </c>
      <c r="T38" s="170"/>
      <c r="U38" s="162">
        <v>-17896.129955001234</v>
      </c>
      <c r="V38" s="156"/>
      <c r="W38" s="162">
        <v>834</v>
      </c>
      <c r="X38" s="170"/>
      <c r="Y38" s="162">
        <v>-1506.3939999999998</v>
      </c>
      <c r="Z38" s="162"/>
      <c r="AA38" s="162">
        <v>1444</v>
      </c>
    </row>
    <row r="39" spans="2:27">
      <c r="B39" s="149"/>
      <c r="C39" s="148" t="s">
        <v>130</v>
      </c>
      <c r="E39" s="170"/>
      <c r="F39" s="162">
        <v>17124</v>
      </c>
      <c r="G39" s="156"/>
      <c r="H39" s="162">
        <v>-925</v>
      </c>
      <c r="I39" s="170"/>
      <c r="J39" s="162">
        <v>17244</v>
      </c>
      <c r="K39" s="162"/>
      <c r="L39" s="162">
        <v>-1225</v>
      </c>
      <c r="Q39" s="149"/>
      <c r="R39" s="148" t="s">
        <v>130</v>
      </c>
      <c r="T39" s="170"/>
      <c r="U39" s="162">
        <v>14575.883380000001</v>
      </c>
      <c r="V39" s="156"/>
      <c r="W39" s="162">
        <v>-925</v>
      </c>
      <c r="X39" s="170"/>
      <c r="Y39" s="162">
        <v>17243.972310000001</v>
      </c>
      <c r="Z39" s="162"/>
      <c r="AA39" s="162">
        <v>-1225</v>
      </c>
    </row>
    <row r="40" spans="2:27">
      <c r="B40" s="149" t="s">
        <v>171</v>
      </c>
      <c r="E40" s="170"/>
      <c r="F40" s="162"/>
      <c r="G40" s="156"/>
      <c r="H40" s="156"/>
      <c r="I40" s="170"/>
      <c r="J40" s="162"/>
      <c r="K40" s="162"/>
      <c r="L40" s="162"/>
      <c r="Q40" s="149" t="s">
        <v>171</v>
      </c>
      <c r="T40" s="170"/>
      <c r="U40" s="162"/>
      <c r="V40" s="156"/>
      <c r="W40" s="156"/>
      <c r="X40" s="170"/>
      <c r="Y40" s="162"/>
      <c r="Z40" s="162"/>
      <c r="AA40" s="162"/>
    </row>
    <row r="41" spans="2:27">
      <c r="B41" s="149"/>
      <c r="C41" s="148" t="s">
        <v>131</v>
      </c>
      <c r="E41" s="170"/>
      <c r="F41" s="162">
        <v>63913</v>
      </c>
      <c r="G41" s="156"/>
      <c r="H41" s="162">
        <v>5027</v>
      </c>
      <c r="I41" s="170"/>
      <c r="J41" s="162">
        <v>-4402</v>
      </c>
      <c r="K41" s="162"/>
      <c r="L41" s="162">
        <v>4957</v>
      </c>
      <c r="Q41" s="149"/>
      <c r="R41" s="148" t="s">
        <v>131</v>
      </c>
      <c r="T41" s="170"/>
      <c r="U41" s="162">
        <v>541397.49384999997</v>
      </c>
      <c r="V41" s="156"/>
      <c r="W41" s="162">
        <v>5027</v>
      </c>
      <c r="X41" s="170"/>
      <c r="Y41" s="162">
        <v>433518.24826999998</v>
      </c>
      <c r="Z41" s="162"/>
      <c r="AA41" s="162">
        <v>4957</v>
      </c>
    </row>
    <row r="42" spans="2:27" hidden="1">
      <c r="B42" s="149"/>
      <c r="C42" s="148" t="s">
        <v>247</v>
      </c>
      <c r="E42" s="170"/>
      <c r="F42" s="156"/>
      <c r="G42" s="162"/>
      <c r="H42" s="162"/>
      <c r="I42" s="170"/>
      <c r="J42" s="156"/>
      <c r="K42" s="162"/>
      <c r="L42" s="162"/>
      <c r="Q42" s="149"/>
      <c r="R42" s="148" t="s">
        <v>247</v>
      </c>
      <c r="T42" s="170"/>
      <c r="U42" s="156"/>
      <c r="V42" s="162"/>
      <c r="W42" s="162"/>
      <c r="X42" s="170"/>
      <c r="Y42" s="156"/>
      <c r="Z42" s="162"/>
      <c r="AA42" s="162"/>
    </row>
    <row r="43" spans="2:27">
      <c r="B43" s="149"/>
      <c r="C43" s="149" t="s">
        <v>132</v>
      </c>
      <c r="E43" s="170"/>
      <c r="F43" s="156">
        <v>-8191</v>
      </c>
      <c r="G43" s="162"/>
      <c r="H43" s="156">
        <v>-421</v>
      </c>
      <c r="I43" s="170"/>
      <c r="J43" s="156">
        <v>900</v>
      </c>
      <c r="K43" s="162"/>
      <c r="L43" s="156">
        <v>-639</v>
      </c>
      <c r="Q43" s="149"/>
      <c r="R43" s="149" t="s">
        <v>132</v>
      </c>
      <c r="T43" s="170"/>
      <c r="U43" s="156">
        <v>55164.26657938175</v>
      </c>
      <c r="V43" s="162"/>
      <c r="W43" s="156">
        <v>-421</v>
      </c>
      <c r="X43" s="170"/>
      <c r="Y43" s="156">
        <v>900.3598300000001</v>
      </c>
      <c r="Z43" s="162"/>
      <c r="AA43" s="156">
        <v>-639</v>
      </c>
    </row>
    <row r="44" spans="2:27" hidden="1">
      <c r="B44" s="149"/>
      <c r="C44" s="171" t="s">
        <v>43</v>
      </c>
      <c r="E44" s="170"/>
      <c r="F44" s="156"/>
      <c r="G44" s="162"/>
      <c r="H44" s="162">
        <v>0</v>
      </c>
      <c r="I44" s="170"/>
      <c r="J44" s="162">
        <v>0</v>
      </c>
      <c r="K44" s="162"/>
      <c r="L44" s="162">
        <v>0</v>
      </c>
      <c r="Q44" s="149"/>
      <c r="R44" s="171" t="s">
        <v>43</v>
      </c>
      <c r="T44" s="170"/>
      <c r="U44" s="156">
        <v>112414.180184432</v>
      </c>
      <c r="V44" s="162"/>
      <c r="W44" s="162"/>
      <c r="X44" s="170"/>
      <c r="Y44" s="162">
        <v>0</v>
      </c>
      <c r="Z44" s="162"/>
      <c r="AA44" s="162"/>
    </row>
    <row r="45" spans="2:27">
      <c r="B45" s="149"/>
      <c r="C45" s="149" t="s">
        <v>133</v>
      </c>
      <c r="D45" s="172"/>
      <c r="E45" s="173"/>
      <c r="F45" s="169">
        <f>4033</f>
        <v>4033</v>
      </c>
      <c r="G45" s="118"/>
      <c r="H45" s="162">
        <v>-107</v>
      </c>
      <c r="I45" s="167"/>
      <c r="J45" s="169">
        <v>3868</v>
      </c>
      <c r="K45" s="168"/>
      <c r="L45" s="162">
        <v>143</v>
      </c>
      <c r="Q45" s="149"/>
      <c r="R45" s="149" t="s">
        <v>133</v>
      </c>
      <c r="S45" s="172"/>
      <c r="T45" s="173"/>
      <c r="U45" s="169">
        <v>1165.8734799999993</v>
      </c>
      <c r="V45" s="118"/>
      <c r="W45" s="162">
        <v>-107</v>
      </c>
      <c r="X45" s="167"/>
      <c r="Y45" s="169">
        <v>3864.8734799999993</v>
      </c>
      <c r="Z45" s="168"/>
      <c r="AA45" s="162">
        <v>143</v>
      </c>
    </row>
    <row r="46" spans="2:27">
      <c r="B46" s="174" t="s">
        <v>134</v>
      </c>
      <c r="C46" s="149"/>
      <c r="E46" s="167"/>
      <c r="F46" s="175">
        <f>SUM(F34:F45)</f>
        <v>16598.299999999988</v>
      </c>
      <c r="G46" s="175"/>
      <c r="H46" s="176">
        <v>-11395.835095009927</v>
      </c>
      <c r="I46" s="167"/>
      <c r="J46" s="175">
        <f>SUM(J34:J45)</f>
        <v>-32541</v>
      </c>
      <c r="K46" s="168"/>
      <c r="L46" s="176">
        <v>-22249.089280000029</v>
      </c>
      <c r="Q46" s="174" t="s">
        <v>134</v>
      </c>
      <c r="R46" s="149"/>
      <c r="T46" s="167"/>
      <c r="U46" s="175">
        <v>534083.21230691159</v>
      </c>
      <c r="V46" s="175"/>
      <c r="W46" s="176">
        <v>-11395.835095009927</v>
      </c>
      <c r="X46" s="167"/>
      <c r="Y46" s="175">
        <v>170335.77682</v>
      </c>
      <c r="Z46" s="168"/>
      <c r="AA46" s="176">
        <v>-22249.089280000029</v>
      </c>
    </row>
    <row r="47" spans="2:27">
      <c r="B47" s="174"/>
      <c r="C47" s="149"/>
      <c r="E47" s="167"/>
      <c r="F47" s="175"/>
      <c r="G47" s="175"/>
      <c r="H47" s="175"/>
      <c r="I47" s="167"/>
      <c r="J47" s="175"/>
      <c r="K47" s="168"/>
      <c r="L47" s="175"/>
      <c r="Q47" s="174"/>
      <c r="R47" s="149"/>
      <c r="T47" s="167"/>
      <c r="U47" s="175"/>
      <c r="V47" s="175"/>
      <c r="W47" s="175"/>
      <c r="X47" s="167"/>
      <c r="Y47" s="175"/>
      <c r="Z47" s="168"/>
      <c r="AA47" s="175"/>
    </row>
    <row r="48" spans="2:27" hidden="1">
      <c r="B48" s="149"/>
      <c r="C48" s="177" t="s">
        <v>248</v>
      </c>
      <c r="E48" s="167"/>
      <c r="F48" s="162">
        <v>0</v>
      </c>
      <c r="G48" s="162"/>
      <c r="H48" s="156">
        <v>0</v>
      </c>
      <c r="I48" s="167"/>
      <c r="J48" s="162">
        <v>0</v>
      </c>
      <c r="K48" s="168"/>
      <c r="L48" s="156">
        <v>0</v>
      </c>
      <c r="Q48" s="149"/>
      <c r="R48" s="177" t="s">
        <v>248</v>
      </c>
      <c r="T48" s="167"/>
      <c r="U48" s="162">
        <v>0</v>
      </c>
      <c r="V48" s="162"/>
      <c r="W48" s="156">
        <v>0</v>
      </c>
      <c r="X48" s="167"/>
      <c r="Y48" s="162">
        <v>0</v>
      </c>
      <c r="Z48" s="168"/>
      <c r="AA48" s="156">
        <v>0</v>
      </c>
    </row>
    <row r="49" spans="2:28">
      <c r="B49" s="149"/>
      <c r="C49" s="177" t="s">
        <v>135</v>
      </c>
      <c r="E49" s="167"/>
      <c r="F49" s="178">
        <v>0</v>
      </c>
      <c r="G49" s="162"/>
      <c r="H49" s="173">
        <v>0</v>
      </c>
      <c r="I49" s="167"/>
      <c r="J49" s="162">
        <v>0</v>
      </c>
      <c r="K49" s="168"/>
      <c r="L49" s="173">
        <v>0</v>
      </c>
      <c r="Q49" s="149"/>
      <c r="R49" s="177" t="s">
        <v>135</v>
      </c>
      <c r="T49" s="167"/>
      <c r="U49" s="178">
        <v>506.74011999999993</v>
      </c>
      <c r="V49" s="162"/>
      <c r="W49" s="173">
        <v>0</v>
      </c>
      <c r="X49" s="167"/>
      <c r="Y49" s="162">
        <v>-0.27748999999991497</v>
      </c>
      <c r="Z49" s="168"/>
      <c r="AA49" s="173">
        <v>0</v>
      </c>
    </row>
    <row r="50" spans="2:28">
      <c r="B50" s="149"/>
      <c r="C50" s="149" t="s">
        <v>124</v>
      </c>
      <c r="E50" s="167"/>
      <c r="F50" s="118">
        <f>-20-2998</f>
        <v>-3018</v>
      </c>
      <c r="G50" s="118"/>
      <c r="H50" s="173">
        <v>-516</v>
      </c>
      <c r="I50" s="167"/>
      <c r="J50" s="118">
        <v>0</v>
      </c>
      <c r="K50" s="168"/>
      <c r="L50" s="173">
        <v>0</v>
      </c>
      <c r="Q50" s="149"/>
      <c r="R50" s="149" t="s">
        <v>124</v>
      </c>
      <c r="T50" s="167"/>
      <c r="U50" s="118">
        <v>955.80406999999991</v>
      </c>
      <c r="V50" s="118"/>
      <c r="W50" s="173">
        <v>-516</v>
      </c>
      <c r="X50" s="167"/>
      <c r="Y50" s="118">
        <v>0</v>
      </c>
      <c r="Z50" s="168"/>
      <c r="AA50" s="173">
        <v>0</v>
      </c>
    </row>
    <row r="51" spans="2:28">
      <c r="B51" s="159" t="s">
        <v>136</v>
      </c>
      <c r="C51" s="149"/>
      <c r="E51" s="167"/>
      <c r="F51" s="179">
        <f>SUM(F46:F50)</f>
        <v>13580.299999999988</v>
      </c>
      <c r="G51" s="180"/>
      <c r="H51" s="179">
        <v>-11911.835095009927</v>
      </c>
      <c r="I51" s="167"/>
      <c r="J51" s="179">
        <f>SUM(J46:J50)</f>
        <v>-32541</v>
      </c>
      <c r="K51" s="168"/>
      <c r="L51" s="179">
        <v>-22249.089280000029</v>
      </c>
      <c r="Q51" s="159" t="s">
        <v>136</v>
      </c>
      <c r="R51" s="149"/>
      <c r="T51" s="167"/>
      <c r="U51" s="179">
        <v>535546.25649691152</v>
      </c>
      <c r="V51" s="180"/>
      <c r="W51" s="179">
        <v>-11911.835095009927</v>
      </c>
      <c r="X51" s="167"/>
      <c r="Y51" s="179">
        <v>170335.49932999999</v>
      </c>
      <c r="Z51" s="168"/>
      <c r="AA51" s="179">
        <v>-22249.089280000029</v>
      </c>
    </row>
    <row r="52" spans="2:28">
      <c r="B52" s="159"/>
      <c r="C52" s="149"/>
      <c r="E52" s="167"/>
      <c r="F52" s="175"/>
      <c r="G52" s="175"/>
      <c r="H52" s="175"/>
      <c r="I52" s="167"/>
      <c r="J52" s="175"/>
      <c r="K52" s="168"/>
      <c r="L52" s="175"/>
      <c r="Q52" s="159"/>
      <c r="R52" s="149"/>
      <c r="T52" s="167"/>
      <c r="U52" s="175"/>
      <c r="V52" s="175"/>
      <c r="W52" s="175"/>
      <c r="X52" s="167"/>
      <c r="Y52" s="175"/>
      <c r="Z52" s="168"/>
      <c r="AA52" s="175"/>
    </row>
    <row r="53" spans="2:28">
      <c r="B53" s="159"/>
      <c r="C53" s="149"/>
      <c r="E53" s="167"/>
      <c r="F53" s="175"/>
      <c r="G53" s="175"/>
      <c r="H53" s="175"/>
      <c r="I53" s="167"/>
      <c r="J53" s="175"/>
      <c r="K53" s="168"/>
      <c r="L53" s="175"/>
      <c r="P53" s="233"/>
      <c r="Q53" s="181" t="s">
        <v>194</v>
      </c>
      <c r="R53" s="182"/>
      <c r="S53" s="233"/>
      <c r="T53" s="234"/>
      <c r="U53" s="235"/>
      <c r="V53" s="235"/>
      <c r="W53" s="235"/>
      <c r="X53" s="234"/>
      <c r="Y53" s="235"/>
      <c r="Z53" s="236"/>
      <c r="AA53" s="235"/>
      <c r="AB53" s="233"/>
    </row>
    <row r="54" spans="2:28">
      <c r="B54" s="159"/>
      <c r="C54" s="149"/>
      <c r="E54" s="167"/>
      <c r="F54" s="175"/>
      <c r="G54" s="175"/>
      <c r="H54" s="175"/>
      <c r="I54" s="167"/>
      <c r="J54" s="175"/>
      <c r="K54" s="168"/>
      <c r="L54" s="175"/>
      <c r="Q54" s="182"/>
      <c r="T54" s="167"/>
      <c r="U54" s="175"/>
      <c r="V54" s="175"/>
      <c r="W54" s="175"/>
      <c r="X54" s="167"/>
      <c r="Y54" s="175"/>
      <c r="Z54" s="168"/>
      <c r="AA54" s="175"/>
    </row>
    <row r="55" spans="2:28">
      <c r="B55" s="159"/>
      <c r="C55" s="149"/>
      <c r="E55" s="167"/>
      <c r="F55" s="175"/>
      <c r="G55" s="175"/>
      <c r="H55" s="175"/>
      <c r="I55" s="167"/>
      <c r="J55" s="175"/>
      <c r="K55" s="168"/>
      <c r="L55" s="175"/>
      <c r="Q55" s="159"/>
      <c r="R55" s="159"/>
      <c r="T55" s="167"/>
      <c r="U55" s="175"/>
      <c r="V55" s="175"/>
      <c r="W55" s="175"/>
      <c r="X55" s="167"/>
      <c r="Y55" s="175"/>
      <c r="Z55" s="168"/>
      <c r="AA55" s="175"/>
    </row>
    <row r="56" spans="2:28">
      <c r="B56" s="159"/>
      <c r="C56" s="149"/>
      <c r="E56" s="167"/>
      <c r="F56" s="175"/>
      <c r="G56" s="175"/>
      <c r="H56" s="175"/>
      <c r="I56" s="167"/>
      <c r="J56" s="175"/>
      <c r="K56" s="168"/>
      <c r="L56" s="175"/>
    </row>
    <row r="57" spans="2:28">
      <c r="B57" s="159"/>
      <c r="C57" s="149"/>
      <c r="E57" s="167"/>
      <c r="F57" s="175"/>
      <c r="G57" s="175"/>
      <c r="H57" s="175"/>
      <c r="I57" s="167"/>
      <c r="J57" s="175"/>
      <c r="K57" s="168"/>
      <c r="L57" s="175"/>
    </row>
    <row r="58" spans="2:28">
      <c r="B58" s="159"/>
      <c r="C58" s="149"/>
      <c r="E58" s="167"/>
      <c r="F58" s="175"/>
      <c r="G58" s="175"/>
      <c r="H58" s="175"/>
      <c r="I58" s="167"/>
      <c r="J58" s="175"/>
      <c r="K58" s="168"/>
      <c r="L58" s="175"/>
    </row>
    <row r="59" spans="2:28">
      <c r="B59" s="159"/>
      <c r="C59" s="149"/>
      <c r="E59" s="167"/>
      <c r="F59" s="175"/>
      <c r="G59" s="175"/>
      <c r="H59" s="175"/>
      <c r="I59" s="167"/>
      <c r="J59" s="175"/>
      <c r="K59" s="168"/>
      <c r="L59" s="175"/>
    </row>
    <row r="60" spans="2:28">
      <c r="B60" s="159"/>
      <c r="C60" s="149"/>
      <c r="E60" s="167"/>
      <c r="F60" s="175"/>
      <c r="G60" s="175"/>
      <c r="H60" s="175"/>
      <c r="I60" s="167"/>
      <c r="J60" s="175"/>
      <c r="K60" s="168"/>
      <c r="L60" s="175"/>
    </row>
    <row r="61" spans="2:28">
      <c r="B61" s="258" t="s">
        <v>335</v>
      </c>
      <c r="C61" s="258"/>
      <c r="D61" s="258"/>
      <c r="E61" s="258"/>
      <c r="F61" s="258"/>
      <c r="G61" s="258"/>
      <c r="H61" s="258"/>
      <c r="I61" s="258"/>
      <c r="J61" s="258"/>
      <c r="K61" s="258"/>
      <c r="L61" s="258"/>
      <c r="Q61" s="150" t="s">
        <v>353</v>
      </c>
      <c r="R61" s="150"/>
      <c r="S61" s="150"/>
      <c r="T61" s="150"/>
      <c r="U61" s="150"/>
      <c r="V61" s="150"/>
      <c r="W61" s="150"/>
      <c r="X61" s="150"/>
      <c r="Y61" s="150"/>
      <c r="Z61" s="150"/>
      <c r="AA61" s="150"/>
    </row>
    <row r="62" spans="2:28">
      <c r="C62" s="159"/>
      <c r="J62" s="257" t="s">
        <v>193</v>
      </c>
      <c r="K62" s="257"/>
      <c r="L62" s="257"/>
      <c r="R62" s="159"/>
      <c r="Y62" s="223" t="s">
        <v>193</v>
      </c>
      <c r="Z62" s="223"/>
      <c r="AA62" s="223"/>
    </row>
    <row r="63" spans="2:28">
      <c r="B63" s="258" t="s">
        <v>0</v>
      </c>
      <c r="C63" s="258"/>
      <c r="D63" s="258"/>
      <c r="E63" s="258"/>
      <c r="F63" s="258"/>
      <c r="G63" s="258"/>
      <c r="H63" s="258"/>
      <c r="I63" s="258"/>
      <c r="J63" s="258"/>
      <c r="K63" s="258"/>
      <c r="L63" s="258"/>
      <c r="Q63" s="150" t="s">
        <v>0</v>
      </c>
      <c r="R63" s="150"/>
      <c r="S63" s="150"/>
      <c r="T63" s="150"/>
      <c r="U63" s="150"/>
      <c r="V63" s="150"/>
      <c r="W63" s="150"/>
      <c r="X63" s="150"/>
      <c r="Y63" s="150"/>
      <c r="Z63" s="150"/>
      <c r="AA63" s="150"/>
    </row>
    <row r="64" spans="2:28">
      <c r="B64" s="259" t="s">
        <v>111</v>
      </c>
      <c r="C64" s="259"/>
      <c r="D64" s="259"/>
      <c r="E64" s="259"/>
      <c r="F64" s="259"/>
      <c r="G64" s="259"/>
      <c r="H64" s="259"/>
      <c r="I64" s="259"/>
      <c r="J64" s="259"/>
      <c r="K64" s="259"/>
      <c r="L64" s="259"/>
      <c r="Q64" s="224" t="s">
        <v>111</v>
      </c>
      <c r="R64" s="224"/>
      <c r="S64" s="224"/>
      <c r="T64" s="224"/>
      <c r="U64" s="224"/>
      <c r="V64" s="224"/>
      <c r="W64" s="224"/>
      <c r="X64" s="224"/>
      <c r="Y64" s="224"/>
      <c r="Z64" s="224"/>
      <c r="AA64" s="224"/>
    </row>
    <row r="65" spans="2:27">
      <c r="B65" s="258" t="s">
        <v>225</v>
      </c>
      <c r="C65" s="258"/>
      <c r="D65" s="258"/>
      <c r="E65" s="258"/>
      <c r="F65" s="258"/>
      <c r="G65" s="258"/>
      <c r="H65" s="258"/>
      <c r="I65" s="258"/>
      <c r="J65" s="258"/>
      <c r="K65" s="258"/>
      <c r="L65" s="258"/>
      <c r="Q65" s="150" t="s">
        <v>225</v>
      </c>
      <c r="R65" s="150"/>
      <c r="S65" s="150"/>
      <c r="T65" s="150"/>
      <c r="U65" s="150"/>
      <c r="V65" s="150"/>
      <c r="W65" s="150"/>
      <c r="X65" s="150"/>
      <c r="Y65" s="150"/>
      <c r="Z65" s="150"/>
      <c r="AA65" s="150"/>
    </row>
    <row r="66" spans="2:27">
      <c r="B66" s="150"/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</row>
    <row r="67" spans="2:27">
      <c r="B67" s="151"/>
      <c r="C67" s="151"/>
      <c r="F67" s="255" t="s">
        <v>2</v>
      </c>
      <c r="G67" s="255"/>
      <c r="H67" s="255"/>
      <c r="I67" s="255"/>
      <c r="J67" s="255"/>
      <c r="K67" s="255"/>
      <c r="L67" s="255"/>
      <c r="Q67" s="151"/>
      <c r="R67" s="151"/>
      <c r="U67" s="152" t="s">
        <v>2</v>
      </c>
      <c r="V67" s="152"/>
      <c r="W67" s="152"/>
      <c r="X67" s="152"/>
      <c r="Y67" s="152"/>
      <c r="Z67" s="152"/>
      <c r="AA67" s="152"/>
    </row>
    <row r="68" spans="2:27">
      <c r="B68" s="151"/>
      <c r="C68" s="151"/>
      <c r="F68" s="256" t="s">
        <v>3</v>
      </c>
      <c r="G68" s="256"/>
      <c r="H68" s="256"/>
      <c r="J68" s="255" t="s">
        <v>4</v>
      </c>
      <c r="K68" s="255"/>
      <c r="L68" s="255"/>
      <c r="Q68" s="151"/>
      <c r="R68" s="151"/>
      <c r="U68" s="225" t="s">
        <v>3</v>
      </c>
      <c r="V68" s="225"/>
      <c r="W68" s="225"/>
      <c r="Y68" s="152" t="s">
        <v>4</v>
      </c>
      <c r="Z68" s="152"/>
      <c r="AA68" s="152"/>
    </row>
    <row r="69" spans="2:27">
      <c r="B69" s="151"/>
      <c r="C69" s="151"/>
      <c r="D69" s="152" t="s">
        <v>5</v>
      </c>
      <c r="F69" s="154">
        <v>2566</v>
      </c>
      <c r="G69" s="155"/>
      <c r="H69" s="154">
        <v>2565</v>
      </c>
      <c r="I69" s="156"/>
      <c r="J69" s="157">
        <v>2566</v>
      </c>
      <c r="K69" s="158"/>
      <c r="L69" s="157">
        <v>2565</v>
      </c>
      <c r="Q69" s="151"/>
      <c r="R69" s="151"/>
      <c r="S69" s="152" t="s">
        <v>5</v>
      </c>
      <c r="U69" s="154">
        <v>2566</v>
      </c>
      <c r="V69" s="155"/>
      <c r="W69" s="154">
        <v>2565</v>
      </c>
      <c r="X69" s="156"/>
      <c r="Y69" s="157">
        <v>2566</v>
      </c>
      <c r="Z69" s="158"/>
      <c r="AA69" s="157">
        <v>2565</v>
      </c>
    </row>
    <row r="70" spans="2:27">
      <c r="B70" s="159" t="s">
        <v>137</v>
      </c>
      <c r="C70" s="159"/>
      <c r="D70" s="183"/>
      <c r="E70" s="184"/>
      <c r="F70" s="184"/>
      <c r="G70" s="184"/>
      <c r="H70" s="184"/>
      <c r="I70" s="184"/>
      <c r="J70" s="184"/>
      <c r="K70" s="184"/>
      <c r="L70" s="184"/>
      <c r="Q70" s="159" t="s">
        <v>137</v>
      </c>
      <c r="R70" s="159"/>
      <c r="S70" s="183"/>
      <c r="T70" s="184"/>
      <c r="U70" s="184"/>
      <c r="V70" s="184"/>
      <c r="W70" s="184"/>
      <c r="X70" s="184"/>
      <c r="Y70" s="184"/>
      <c r="Z70" s="184"/>
      <c r="AA70" s="184"/>
    </row>
    <row r="71" spans="2:27">
      <c r="B71" s="149"/>
      <c r="C71" s="149" t="s">
        <v>138</v>
      </c>
      <c r="D71" s="172"/>
      <c r="E71" s="173"/>
      <c r="F71" s="117">
        <v>17878</v>
      </c>
      <c r="G71" s="118"/>
      <c r="H71" s="117">
        <v>396</v>
      </c>
      <c r="I71" s="173"/>
      <c r="J71" s="117">
        <v>7013</v>
      </c>
      <c r="K71" s="173"/>
      <c r="L71" s="118">
        <v>2</v>
      </c>
      <c r="Q71" s="149"/>
      <c r="R71" s="149" t="s">
        <v>138</v>
      </c>
      <c r="S71" s="172"/>
      <c r="T71" s="173"/>
      <c r="U71" s="117">
        <v>17843.952040512602</v>
      </c>
      <c r="V71" s="118"/>
      <c r="W71" s="117">
        <v>396</v>
      </c>
      <c r="X71" s="173"/>
      <c r="Y71" s="117">
        <v>7140.0248699999993</v>
      </c>
      <c r="Z71" s="173"/>
      <c r="AA71" s="117">
        <v>2</v>
      </c>
    </row>
    <row r="72" spans="2:27">
      <c r="B72" s="149"/>
      <c r="C72" s="149" t="s">
        <v>249</v>
      </c>
      <c r="D72" s="172"/>
      <c r="E72" s="173"/>
      <c r="F72" s="117">
        <v>-253709</v>
      </c>
      <c r="G72" s="118"/>
      <c r="H72" s="117">
        <v>-212824</v>
      </c>
      <c r="I72" s="173"/>
      <c r="J72" s="117">
        <v>-253709</v>
      </c>
      <c r="K72" s="173"/>
      <c r="L72" s="118">
        <v>0</v>
      </c>
      <c r="Q72" s="149"/>
      <c r="R72" s="149" t="s">
        <v>249</v>
      </c>
      <c r="S72" s="172"/>
      <c r="T72" s="173"/>
      <c r="U72" s="117">
        <v>-253709.43664</v>
      </c>
      <c r="V72" s="118"/>
      <c r="W72" s="117">
        <v>-212824</v>
      </c>
      <c r="X72" s="173"/>
      <c r="Y72" s="117">
        <v>-253709.43664</v>
      </c>
      <c r="Z72" s="173"/>
      <c r="AA72" s="117">
        <v>0</v>
      </c>
    </row>
    <row r="73" spans="2:27" ht="21" hidden="1" customHeight="1">
      <c r="B73" s="149"/>
      <c r="C73" s="149" t="s">
        <v>250</v>
      </c>
      <c r="D73" s="172"/>
      <c r="E73" s="173"/>
      <c r="F73" s="118">
        <v>0</v>
      </c>
      <c r="G73" s="118"/>
      <c r="H73" s="117"/>
      <c r="I73" s="173"/>
      <c r="J73" s="118">
        <v>0</v>
      </c>
      <c r="K73" s="173"/>
      <c r="L73" s="118"/>
      <c r="Q73" s="149"/>
      <c r="R73" s="149" t="s">
        <v>250</v>
      </c>
      <c r="S73" s="172"/>
      <c r="T73" s="173"/>
      <c r="U73" s="118">
        <v>0</v>
      </c>
      <c r="V73" s="118"/>
      <c r="W73" s="117"/>
      <c r="X73" s="173"/>
      <c r="Y73" s="118">
        <v>0</v>
      </c>
      <c r="Z73" s="173"/>
      <c r="AA73" s="117"/>
    </row>
    <row r="74" spans="2:27">
      <c r="B74" s="149"/>
      <c r="C74" s="149" t="s">
        <v>340</v>
      </c>
      <c r="D74" s="172"/>
      <c r="E74" s="173"/>
      <c r="F74" s="118">
        <v>79958</v>
      </c>
      <c r="G74" s="118"/>
      <c r="H74" s="117">
        <v>0</v>
      </c>
      <c r="I74" s="173"/>
      <c r="J74" s="118">
        <v>79958</v>
      </c>
      <c r="K74" s="173"/>
      <c r="L74" s="118">
        <v>0</v>
      </c>
      <c r="Q74" s="149"/>
      <c r="R74" s="149" t="s">
        <v>354</v>
      </c>
      <c r="S74" s="172"/>
      <c r="T74" s="173"/>
      <c r="U74" s="118">
        <v>0</v>
      </c>
      <c r="V74" s="118"/>
      <c r="W74" s="117">
        <v>0</v>
      </c>
      <c r="X74" s="173"/>
      <c r="Y74" s="118">
        <v>0</v>
      </c>
      <c r="Z74" s="173"/>
      <c r="AA74" s="117">
        <v>0</v>
      </c>
    </row>
    <row r="75" spans="2:27" ht="21" hidden="1" customHeight="1">
      <c r="B75" s="149"/>
      <c r="C75" s="149" t="s">
        <v>251</v>
      </c>
      <c r="D75" s="172"/>
      <c r="E75" s="173"/>
      <c r="F75" s="118">
        <v>0</v>
      </c>
      <c r="G75" s="118"/>
      <c r="H75" s="117">
        <v>0</v>
      </c>
      <c r="I75" s="173"/>
      <c r="J75" s="118">
        <v>0</v>
      </c>
      <c r="K75" s="173"/>
      <c r="L75" s="118">
        <v>0</v>
      </c>
      <c r="Q75" s="149"/>
      <c r="R75" s="149" t="s">
        <v>251</v>
      </c>
      <c r="S75" s="172"/>
      <c r="T75" s="173"/>
      <c r="U75" s="118">
        <v>-132480</v>
      </c>
      <c r="V75" s="118"/>
      <c r="W75" s="117">
        <v>0</v>
      </c>
      <c r="X75" s="173"/>
      <c r="Y75" s="118">
        <v>0</v>
      </c>
      <c r="Z75" s="173"/>
      <c r="AA75" s="117">
        <v>0</v>
      </c>
    </row>
    <row r="76" spans="2:27">
      <c r="B76" s="149"/>
      <c r="C76" s="149" t="s">
        <v>139</v>
      </c>
      <c r="D76" s="172"/>
      <c r="E76" s="173"/>
      <c r="F76" s="118">
        <v>-5103</v>
      </c>
      <c r="G76" s="118"/>
      <c r="H76" s="118">
        <v>205</v>
      </c>
      <c r="I76" s="173"/>
      <c r="J76" s="118">
        <v>0</v>
      </c>
      <c r="K76" s="173"/>
      <c r="L76" s="118">
        <v>205</v>
      </c>
      <c r="Q76" s="149"/>
      <c r="R76" s="149" t="s">
        <v>139</v>
      </c>
      <c r="S76" s="172"/>
      <c r="T76" s="173"/>
      <c r="U76" s="118">
        <v>-52637.446980000001</v>
      </c>
      <c r="V76" s="118"/>
      <c r="W76" s="118">
        <v>205</v>
      </c>
      <c r="X76" s="173"/>
      <c r="Y76" s="118">
        <v>0</v>
      </c>
      <c r="Z76" s="173"/>
      <c r="AA76" s="118">
        <v>205</v>
      </c>
    </row>
    <row r="77" spans="2:27" ht="21" hidden="1" customHeight="1">
      <c r="B77" s="149"/>
      <c r="C77" s="149" t="s">
        <v>252</v>
      </c>
      <c r="D77" s="172"/>
      <c r="E77" s="173"/>
      <c r="F77" s="118">
        <v>0</v>
      </c>
      <c r="G77" s="118"/>
      <c r="H77" s="118"/>
      <c r="I77" s="173"/>
      <c r="J77" s="118">
        <v>0</v>
      </c>
      <c r="K77" s="173"/>
      <c r="L77" s="118"/>
      <c r="Q77" s="149"/>
      <c r="R77" s="149" t="s">
        <v>252</v>
      </c>
      <c r="S77" s="172"/>
      <c r="T77" s="173"/>
      <c r="U77" s="118">
        <v>0</v>
      </c>
      <c r="V77" s="118"/>
      <c r="W77" s="118"/>
      <c r="X77" s="173"/>
      <c r="Y77" s="118">
        <v>0</v>
      </c>
      <c r="Z77" s="173"/>
      <c r="AA77" s="118"/>
    </row>
    <row r="78" spans="2:27">
      <c r="B78" s="149"/>
      <c r="C78" s="149" t="s">
        <v>253</v>
      </c>
      <c r="D78" s="172"/>
      <c r="E78" s="173"/>
      <c r="F78" s="118">
        <v>-132630</v>
      </c>
      <c r="G78" s="118"/>
      <c r="H78" s="118">
        <v>0</v>
      </c>
      <c r="I78" s="173"/>
      <c r="J78" s="185">
        <v>-153915</v>
      </c>
      <c r="K78" s="173"/>
      <c r="L78" s="118">
        <v>0</v>
      </c>
      <c r="Q78" s="149"/>
      <c r="R78" s="149" t="s">
        <v>253</v>
      </c>
      <c r="S78" s="172"/>
      <c r="T78" s="173"/>
      <c r="U78" s="118">
        <v>0</v>
      </c>
      <c r="V78" s="118"/>
      <c r="W78" s="118">
        <v>0</v>
      </c>
      <c r="X78" s="173"/>
      <c r="Y78" s="185">
        <v>-276834.70500000007</v>
      </c>
      <c r="Z78" s="173"/>
      <c r="AA78" s="118">
        <v>0</v>
      </c>
    </row>
    <row r="79" spans="2:27" ht="21" hidden="1" customHeight="1">
      <c r="B79" s="149"/>
      <c r="C79" s="149" t="s">
        <v>254</v>
      </c>
      <c r="D79" s="172"/>
      <c r="E79" s="173"/>
      <c r="F79" s="118">
        <v>0</v>
      </c>
      <c r="G79" s="118"/>
      <c r="H79" s="118">
        <v>0</v>
      </c>
      <c r="I79" s="173"/>
      <c r="J79" s="118">
        <v>0</v>
      </c>
      <c r="K79" s="173"/>
      <c r="L79" s="118">
        <v>0</v>
      </c>
      <c r="Q79" s="149"/>
      <c r="R79" s="149" t="s">
        <v>254</v>
      </c>
      <c r="S79" s="172"/>
      <c r="T79" s="173"/>
      <c r="U79" s="118">
        <v>0</v>
      </c>
      <c r="V79" s="118"/>
      <c r="W79" s="118">
        <v>0</v>
      </c>
      <c r="X79" s="173"/>
      <c r="Y79" s="118">
        <v>0</v>
      </c>
      <c r="Z79" s="173"/>
      <c r="AA79" s="118">
        <v>0</v>
      </c>
    </row>
    <row r="80" spans="2:27" ht="21" hidden="1" customHeight="1">
      <c r="B80" s="149"/>
      <c r="C80" s="163" t="s">
        <v>28</v>
      </c>
      <c r="D80" s="163"/>
      <c r="E80" s="163"/>
      <c r="F80" s="186">
        <v>0</v>
      </c>
      <c r="G80" s="162"/>
      <c r="H80" s="162">
        <v>0</v>
      </c>
      <c r="I80" s="162"/>
      <c r="J80" s="162">
        <v>0</v>
      </c>
      <c r="K80" s="162"/>
      <c r="L80" s="118">
        <v>0</v>
      </c>
      <c r="Q80" s="149"/>
      <c r="R80" s="163" t="s">
        <v>28</v>
      </c>
      <c r="S80" s="163"/>
      <c r="T80" s="163"/>
      <c r="U80" s="186">
        <v>0</v>
      </c>
      <c r="V80" s="162"/>
      <c r="W80" s="162">
        <v>0</v>
      </c>
      <c r="X80" s="162"/>
      <c r="Y80" s="162">
        <v>0</v>
      </c>
      <c r="Z80" s="162"/>
      <c r="AA80" s="162">
        <v>0</v>
      </c>
    </row>
    <row r="81" spans="2:27" ht="21.95" customHeight="1">
      <c r="B81" s="149"/>
      <c r="C81" s="171" t="s">
        <v>140</v>
      </c>
      <c r="D81" s="172"/>
      <c r="E81" s="173"/>
      <c r="F81" s="118">
        <v>0</v>
      </c>
      <c r="G81" s="118"/>
      <c r="H81" s="118">
        <v>0</v>
      </c>
      <c r="I81" s="173"/>
      <c r="J81" s="118">
        <v>-50362</v>
      </c>
      <c r="K81" s="173"/>
      <c r="L81" s="118">
        <v>-257180</v>
      </c>
      <c r="Q81" s="149"/>
      <c r="R81" s="171" t="s">
        <v>140</v>
      </c>
      <c r="S81" s="172"/>
      <c r="T81" s="173"/>
      <c r="U81" s="118">
        <v>0</v>
      </c>
      <c r="V81" s="118"/>
      <c r="W81" s="118">
        <v>0</v>
      </c>
      <c r="X81" s="173"/>
      <c r="Y81" s="118">
        <v>-50361.643840000004</v>
      </c>
      <c r="Z81" s="173"/>
      <c r="AA81" s="118">
        <v>-257180</v>
      </c>
    </row>
    <row r="82" spans="2:27" ht="21" hidden="1" customHeight="1">
      <c r="B82" s="149"/>
      <c r="C82" s="171" t="s">
        <v>201</v>
      </c>
      <c r="D82" s="172"/>
      <c r="E82" s="173"/>
      <c r="F82" s="118">
        <v>0</v>
      </c>
      <c r="G82" s="118"/>
      <c r="H82" s="118">
        <v>0</v>
      </c>
      <c r="I82" s="173"/>
      <c r="J82" s="118">
        <v>0</v>
      </c>
      <c r="K82" s="173"/>
      <c r="L82" s="118">
        <v>0</v>
      </c>
      <c r="Q82" s="149"/>
      <c r="R82" s="171" t="s">
        <v>201</v>
      </c>
      <c r="S82" s="172"/>
      <c r="T82" s="173"/>
      <c r="U82" s="118">
        <v>0</v>
      </c>
      <c r="V82" s="118"/>
      <c r="W82" s="118">
        <v>0</v>
      </c>
      <c r="X82" s="173"/>
      <c r="Y82" s="118">
        <v>0</v>
      </c>
      <c r="Z82" s="173"/>
      <c r="AA82" s="118">
        <v>0</v>
      </c>
    </row>
    <row r="83" spans="2:27" ht="21" hidden="1" customHeight="1">
      <c r="B83" s="149"/>
      <c r="C83" s="171" t="s">
        <v>255</v>
      </c>
      <c r="D83" s="172"/>
      <c r="E83" s="173"/>
      <c r="F83" s="118">
        <v>0</v>
      </c>
      <c r="G83" s="118"/>
      <c r="H83" s="118"/>
      <c r="I83" s="173"/>
      <c r="J83" s="118">
        <v>0</v>
      </c>
      <c r="K83" s="173"/>
      <c r="L83" s="118"/>
      <c r="Q83" s="149"/>
      <c r="R83" s="171" t="s">
        <v>255</v>
      </c>
      <c r="S83" s="172"/>
      <c r="T83" s="173"/>
      <c r="U83" s="118">
        <v>0</v>
      </c>
      <c r="V83" s="118"/>
      <c r="W83" s="118"/>
      <c r="X83" s="173"/>
      <c r="Y83" s="118">
        <v>0</v>
      </c>
      <c r="Z83" s="173"/>
      <c r="AA83" s="118"/>
    </row>
    <row r="84" spans="2:27" ht="21" hidden="1" customHeight="1">
      <c r="B84" s="149"/>
      <c r="C84" s="149" t="s">
        <v>202</v>
      </c>
      <c r="D84" s="172"/>
      <c r="E84" s="173"/>
      <c r="F84" s="118">
        <v>0</v>
      </c>
      <c r="G84" s="118"/>
      <c r="H84" s="118">
        <v>0</v>
      </c>
      <c r="I84" s="173"/>
      <c r="J84" s="118">
        <v>0</v>
      </c>
      <c r="K84" s="173"/>
      <c r="L84" s="118">
        <v>0</v>
      </c>
      <c r="Q84" s="149"/>
      <c r="R84" s="149" t="s">
        <v>202</v>
      </c>
      <c r="S84" s="172"/>
      <c r="T84" s="173"/>
      <c r="U84" s="118">
        <v>0</v>
      </c>
      <c r="V84" s="118"/>
      <c r="W84" s="118">
        <v>0</v>
      </c>
      <c r="X84" s="173"/>
      <c r="Y84" s="118">
        <v>0</v>
      </c>
      <c r="Z84" s="173"/>
      <c r="AA84" s="118">
        <v>0</v>
      </c>
    </row>
    <row r="85" spans="2:27">
      <c r="B85" s="149"/>
      <c r="C85" s="149" t="s">
        <v>256</v>
      </c>
      <c r="D85" s="172"/>
      <c r="E85" s="173"/>
      <c r="F85" s="118">
        <v>0</v>
      </c>
      <c r="G85" s="118"/>
      <c r="H85" s="118">
        <v>-21980</v>
      </c>
      <c r="I85" s="173"/>
      <c r="J85" s="118">
        <v>0</v>
      </c>
      <c r="K85" s="173"/>
      <c r="L85" s="118">
        <v>-21980</v>
      </c>
      <c r="Q85" s="149"/>
      <c r="R85" s="149" t="s">
        <v>256</v>
      </c>
      <c r="S85" s="172"/>
      <c r="T85" s="173"/>
      <c r="U85" s="118">
        <v>0</v>
      </c>
      <c r="V85" s="118"/>
      <c r="W85" s="118">
        <v>-21980</v>
      </c>
      <c r="X85" s="173"/>
      <c r="Y85" s="118">
        <v>0</v>
      </c>
      <c r="Z85" s="173"/>
      <c r="AA85" s="170">
        <v>-21980</v>
      </c>
    </row>
    <row r="86" spans="2:27">
      <c r="B86" s="149"/>
      <c r="C86" s="149" t="s">
        <v>203</v>
      </c>
      <c r="D86" s="172"/>
      <c r="E86" s="173"/>
      <c r="F86" s="118">
        <v>-40881</v>
      </c>
      <c r="G86" s="118"/>
      <c r="H86" s="118">
        <v>0</v>
      </c>
      <c r="I86" s="173"/>
      <c r="J86" s="118">
        <v>-40881</v>
      </c>
      <c r="K86" s="173"/>
      <c r="L86" s="118">
        <v>0</v>
      </c>
      <c r="Q86" s="149"/>
      <c r="R86" s="149" t="s">
        <v>203</v>
      </c>
      <c r="S86" s="172"/>
      <c r="T86" s="173"/>
      <c r="U86" s="118">
        <v>-70846.839180000039</v>
      </c>
      <c r="V86" s="118"/>
      <c r="W86" s="118">
        <v>0</v>
      </c>
      <c r="X86" s="173"/>
      <c r="Y86" s="118">
        <v>-41007.261450000049</v>
      </c>
      <c r="Z86" s="173"/>
      <c r="AA86" s="170">
        <v>0</v>
      </c>
    </row>
    <row r="87" spans="2:27">
      <c r="B87" s="149"/>
      <c r="C87" s="149" t="s">
        <v>165</v>
      </c>
      <c r="D87" s="172"/>
      <c r="E87" s="173"/>
      <c r="F87" s="118">
        <v>-1790</v>
      </c>
      <c r="G87" s="118"/>
      <c r="H87" s="118">
        <v>-9877</v>
      </c>
      <c r="I87" s="173"/>
      <c r="J87" s="118">
        <v>0</v>
      </c>
      <c r="K87" s="173"/>
      <c r="L87" s="118">
        <v>0</v>
      </c>
      <c r="Q87" s="149"/>
      <c r="R87" s="149" t="s">
        <v>165</v>
      </c>
      <c r="S87" s="172"/>
      <c r="T87" s="173"/>
      <c r="U87" s="118">
        <v>1108.9999999999718</v>
      </c>
      <c r="V87" s="118"/>
      <c r="W87" s="118">
        <v>-9877</v>
      </c>
      <c r="X87" s="173"/>
      <c r="Y87" s="118">
        <v>0</v>
      </c>
      <c r="Z87" s="173"/>
      <c r="AA87" s="170">
        <v>0</v>
      </c>
    </row>
    <row r="88" spans="2:27">
      <c r="B88" s="149"/>
      <c r="C88" s="149" t="s">
        <v>257</v>
      </c>
      <c r="D88" s="172"/>
      <c r="E88" s="173"/>
      <c r="F88" s="118">
        <v>-358826</v>
      </c>
      <c r="G88" s="118"/>
      <c r="H88" s="118">
        <v>0</v>
      </c>
      <c r="I88" s="173"/>
      <c r="J88" s="118">
        <v>-267643</v>
      </c>
      <c r="K88" s="173"/>
      <c r="L88" s="118">
        <v>0</v>
      </c>
      <c r="Q88" s="149"/>
      <c r="R88" s="149" t="s">
        <v>257</v>
      </c>
      <c r="S88" s="172"/>
      <c r="T88" s="173"/>
      <c r="U88" s="118">
        <v>-600580.292862979</v>
      </c>
      <c r="V88" s="118"/>
      <c r="W88" s="118">
        <v>0</v>
      </c>
      <c r="X88" s="173"/>
      <c r="Y88" s="118">
        <v>-267643.05873999995</v>
      </c>
      <c r="Z88" s="173"/>
      <c r="AA88" s="170">
        <v>0</v>
      </c>
    </row>
    <row r="89" spans="2:27" ht="21" hidden="1" customHeight="1">
      <c r="B89" s="149"/>
      <c r="C89" s="171" t="s">
        <v>181</v>
      </c>
      <c r="D89" s="172"/>
      <c r="E89" s="173"/>
      <c r="F89" s="118">
        <v>0</v>
      </c>
      <c r="G89" s="118"/>
      <c r="H89" s="118">
        <v>0</v>
      </c>
      <c r="I89" s="173"/>
      <c r="J89" s="118">
        <v>0</v>
      </c>
      <c r="K89" s="173"/>
      <c r="L89" s="118">
        <v>0</v>
      </c>
      <c r="Q89" s="149"/>
      <c r="R89" s="171" t="s">
        <v>181</v>
      </c>
      <c r="S89" s="172"/>
      <c r="T89" s="173"/>
      <c r="U89" s="118">
        <v>0</v>
      </c>
      <c r="V89" s="118"/>
      <c r="W89" s="118">
        <v>0</v>
      </c>
      <c r="X89" s="173"/>
      <c r="Y89" s="118">
        <v>0</v>
      </c>
      <c r="Z89" s="173"/>
      <c r="AA89" s="170">
        <v>0</v>
      </c>
    </row>
    <row r="90" spans="2:27" ht="21" hidden="1" customHeight="1">
      <c r="B90" s="149"/>
      <c r="C90" s="149" t="s">
        <v>258</v>
      </c>
      <c r="D90" s="172"/>
      <c r="E90" s="173"/>
      <c r="F90" s="118">
        <v>0</v>
      </c>
      <c r="G90" s="118"/>
      <c r="H90" s="118">
        <v>0</v>
      </c>
      <c r="I90" s="173"/>
      <c r="J90" s="118">
        <v>0</v>
      </c>
      <c r="K90" s="173"/>
      <c r="L90" s="118">
        <v>0</v>
      </c>
      <c r="Q90" s="149"/>
      <c r="R90" s="149" t="s">
        <v>258</v>
      </c>
      <c r="S90" s="172"/>
      <c r="T90" s="173"/>
      <c r="U90" s="118">
        <v>0</v>
      </c>
      <c r="V90" s="118"/>
      <c r="W90" s="118">
        <v>0</v>
      </c>
      <c r="X90" s="173"/>
      <c r="Y90" s="118">
        <v>0</v>
      </c>
      <c r="Z90" s="173"/>
      <c r="AA90" s="170">
        <v>0</v>
      </c>
    </row>
    <row r="91" spans="2:27" ht="21" hidden="1" customHeight="1">
      <c r="B91" s="149"/>
      <c r="C91" s="171" t="s">
        <v>215</v>
      </c>
      <c r="D91" s="172"/>
      <c r="E91" s="173"/>
      <c r="F91" s="118">
        <v>0</v>
      </c>
      <c r="G91" s="118"/>
      <c r="H91" s="118">
        <v>0</v>
      </c>
      <c r="I91" s="173"/>
      <c r="J91" s="118">
        <v>0</v>
      </c>
      <c r="K91" s="173"/>
      <c r="L91" s="118">
        <v>0</v>
      </c>
      <c r="Q91" s="149"/>
      <c r="R91" s="171" t="s">
        <v>215</v>
      </c>
      <c r="S91" s="172"/>
      <c r="T91" s="173"/>
      <c r="U91" s="118">
        <v>-15249</v>
      </c>
      <c r="V91" s="118"/>
      <c r="W91" s="118"/>
      <c r="X91" s="173"/>
      <c r="Y91" s="118"/>
      <c r="Z91" s="173"/>
      <c r="AA91" s="170"/>
    </row>
    <row r="92" spans="2:27" ht="21" hidden="1" customHeight="1">
      <c r="B92" s="149"/>
      <c r="C92" s="171" t="s">
        <v>185</v>
      </c>
      <c r="D92" s="172"/>
      <c r="E92" s="173"/>
      <c r="F92" s="118">
        <v>0</v>
      </c>
      <c r="G92" s="118"/>
      <c r="H92" s="118">
        <v>0</v>
      </c>
      <c r="I92" s="173"/>
      <c r="J92" s="118">
        <v>0</v>
      </c>
      <c r="K92" s="173"/>
      <c r="L92" s="118">
        <v>0</v>
      </c>
      <c r="Q92" s="149"/>
      <c r="R92" s="171" t="s">
        <v>185</v>
      </c>
      <c r="S92" s="172"/>
      <c r="T92" s="173"/>
      <c r="U92" s="118">
        <v>0</v>
      </c>
      <c r="V92" s="118"/>
      <c r="W92" s="118">
        <v>0</v>
      </c>
      <c r="X92" s="173"/>
      <c r="Y92" s="118">
        <v>0</v>
      </c>
      <c r="Z92" s="173"/>
      <c r="AA92" s="237">
        <v>0</v>
      </c>
    </row>
    <row r="93" spans="2:27">
      <c r="B93" s="149"/>
      <c r="C93" s="149" t="s">
        <v>141</v>
      </c>
      <c r="D93" s="172"/>
      <c r="E93" s="173"/>
      <c r="F93" s="118">
        <v>0</v>
      </c>
      <c r="G93" s="118"/>
      <c r="H93" s="187">
        <v>-508777</v>
      </c>
      <c r="I93" s="173"/>
      <c r="J93" s="118">
        <v>0</v>
      </c>
      <c r="K93" s="173"/>
      <c r="L93" s="118">
        <v>-508777</v>
      </c>
      <c r="Q93" s="149"/>
      <c r="R93" s="149" t="s">
        <v>141</v>
      </c>
      <c r="S93" s="172"/>
      <c r="T93" s="173"/>
      <c r="U93" s="118">
        <v>0</v>
      </c>
      <c r="V93" s="118"/>
      <c r="W93" s="187">
        <v>-508777</v>
      </c>
      <c r="X93" s="173"/>
      <c r="Y93" s="118">
        <v>0</v>
      </c>
      <c r="Z93" s="173"/>
      <c r="AA93" s="187">
        <v>-508777</v>
      </c>
    </row>
    <row r="94" spans="2:27" ht="21" hidden="1" customHeight="1">
      <c r="B94" s="149"/>
      <c r="C94" s="148" t="s">
        <v>259</v>
      </c>
      <c r="D94" s="172"/>
      <c r="E94" s="173"/>
      <c r="F94" s="118">
        <v>0</v>
      </c>
      <c r="G94" s="118"/>
      <c r="H94" s="118"/>
      <c r="I94" s="173"/>
      <c r="J94" s="118">
        <v>0</v>
      </c>
      <c r="K94" s="173"/>
      <c r="L94" s="118"/>
      <c r="Q94" s="149"/>
      <c r="R94" s="148" t="s">
        <v>259</v>
      </c>
      <c r="S94" s="172"/>
      <c r="T94" s="173"/>
      <c r="U94" s="118">
        <v>0</v>
      </c>
      <c r="V94" s="118"/>
      <c r="W94" s="118"/>
      <c r="X94" s="173"/>
      <c r="Y94" s="118">
        <v>0</v>
      </c>
      <c r="Z94" s="173"/>
      <c r="AA94" s="237"/>
    </row>
    <row r="95" spans="2:27">
      <c r="B95" s="149"/>
      <c r="C95" s="148" t="s">
        <v>211</v>
      </c>
      <c r="D95" s="172"/>
      <c r="E95" s="173"/>
      <c r="F95" s="185">
        <v>-6124</v>
      </c>
      <c r="G95" s="118"/>
      <c r="H95" s="118">
        <v>0</v>
      </c>
      <c r="I95" s="173"/>
      <c r="J95" s="118">
        <v>0</v>
      </c>
      <c r="K95" s="173"/>
      <c r="L95" s="118">
        <v>0</v>
      </c>
      <c r="Q95" s="149"/>
      <c r="R95" s="148" t="s">
        <v>260</v>
      </c>
      <c r="S95" s="172"/>
      <c r="T95" s="173"/>
      <c r="U95" s="118">
        <v>0</v>
      </c>
      <c r="V95" s="118"/>
      <c r="W95" s="118">
        <v>-42150</v>
      </c>
      <c r="X95" s="173"/>
      <c r="Y95" s="118">
        <v>0</v>
      </c>
      <c r="Z95" s="173"/>
      <c r="AA95" s="237">
        <v>0</v>
      </c>
    </row>
    <row r="96" spans="2:27">
      <c r="B96" s="149"/>
      <c r="C96" s="148" t="s">
        <v>221</v>
      </c>
      <c r="D96" s="172"/>
      <c r="E96" s="173"/>
      <c r="F96" s="185">
        <v>927</v>
      </c>
      <c r="G96" s="118"/>
      <c r="H96" s="118">
        <v>0</v>
      </c>
      <c r="I96" s="173"/>
      <c r="J96" s="118">
        <v>0</v>
      </c>
      <c r="K96" s="173"/>
      <c r="L96" s="118">
        <v>0</v>
      </c>
      <c r="Q96" s="149"/>
      <c r="R96" s="148" t="s">
        <v>210</v>
      </c>
      <c r="S96" s="172"/>
      <c r="T96" s="173"/>
      <c r="U96" s="118">
        <v>-36581.297810000011</v>
      </c>
      <c r="V96" s="118"/>
      <c r="W96" s="118">
        <v>0</v>
      </c>
      <c r="X96" s="173"/>
      <c r="Y96" s="118">
        <v>0</v>
      </c>
      <c r="Z96" s="173"/>
      <c r="AA96" s="237">
        <v>0</v>
      </c>
    </row>
    <row r="97" spans="2:28">
      <c r="B97" s="149"/>
      <c r="C97" s="148" t="s">
        <v>260</v>
      </c>
      <c r="D97" s="172"/>
      <c r="E97" s="173"/>
      <c r="F97" s="118">
        <v>0</v>
      </c>
      <c r="G97" s="118"/>
      <c r="H97" s="118">
        <v>-42150</v>
      </c>
      <c r="I97" s="173"/>
      <c r="J97" s="118">
        <v>0</v>
      </c>
      <c r="K97" s="173"/>
      <c r="L97" s="118">
        <v>0</v>
      </c>
      <c r="Q97" s="149"/>
      <c r="R97" s="148" t="s">
        <v>142</v>
      </c>
      <c r="S97" s="172"/>
      <c r="T97" s="173"/>
      <c r="U97" s="118">
        <v>-16364.6672900004</v>
      </c>
      <c r="V97" s="118"/>
      <c r="W97" s="118">
        <v>-66144</v>
      </c>
      <c r="X97" s="173"/>
      <c r="Y97" s="118">
        <v>-143.61651000000001</v>
      </c>
      <c r="Z97" s="173"/>
      <c r="AA97" s="118">
        <v>-54384</v>
      </c>
    </row>
    <row r="98" spans="2:28">
      <c r="B98" s="149"/>
      <c r="C98" s="148" t="s">
        <v>210</v>
      </c>
      <c r="D98" s="172"/>
      <c r="E98" s="173"/>
      <c r="F98" s="118">
        <v>-3241</v>
      </c>
      <c r="G98" s="118"/>
      <c r="H98" s="118">
        <v>0</v>
      </c>
      <c r="I98" s="173"/>
      <c r="J98" s="118">
        <v>0</v>
      </c>
      <c r="K98" s="173"/>
      <c r="L98" s="118">
        <v>0</v>
      </c>
      <c r="Q98" s="149"/>
      <c r="R98" s="148" t="s">
        <v>178</v>
      </c>
      <c r="S98" s="172"/>
      <c r="T98" s="173"/>
      <c r="U98" s="118">
        <v>-2057.3895388694914</v>
      </c>
      <c r="V98" s="118"/>
      <c r="W98" s="118">
        <v>0</v>
      </c>
      <c r="X98" s="173"/>
      <c r="Y98" s="118">
        <v>0</v>
      </c>
      <c r="Z98" s="173"/>
      <c r="AA98" s="118">
        <v>0</v>
      </c>
    </row>
    <row r="99" spans="2:28">
      <c r="B99" s="149"/>
      <c r="C99" s="148" t="s">
        <v>142</v>
      </c>
      <c r="D99" s="172"/>
      <c r="E99" s="173"/>
      <c r="F99" s="118">
        <v>-16366</v>
      </c>
      <c r="G99" s="118"/>
      <c r="H99" s="118">
        <v>-66144</v>
      </c>
      <c r="I99" s="173"/>
      <c r="J99" s="118">
        <v>-144</v>
      </c>
      <c r="K99" s="173"/>
      <c r="L99" s="118">
        <v>-54384</v>
      </c>
      <c r="Q99" s="149"/>
      <c r="R99" s="148" t="s">
        <v>179</v>
      </c>
      <c r="S99" s="172"/>
      <c r="T99" s="173"/>
      <c r="U99" s="118">
        <v>0</v>
      </c>
      <c r="V99" s="118"/>
      <c r="W99" s="118">
        <v>0</v>
      </c>
      <c r="X99" s="173"/>
      <c r="Y99" s="118">
        <v>0</v>
      </c>
      <c r="Z99" s="173"/>
      <c r="AA99" s="118">
        <v>0</v>
      </c>
    </row>
    <row r="100" spans="2:28" ht="21" hidden="1" customHeight="1">
      <c r="B100" s="149"/>
      <c r="C100" s="148" t="s">
        <v>178</v>
      </c>
      <c r="D100" s="172"/>
      <c r="E100" s="173"/>
      <c r="F100" s="118">
        <v>0</v>
      </c>
      <c r="G100" s="118"/>
      <c r="H100" s="118">
        <v>0</v>
      </c>
      <c r="I100" s="173"/>
      <c r="J100" s="118">
        <v>0</v>
      </c>
      <c r="K100" s="173"/>
      <c r="L100" s="118">
        <v>0</v>
      </c>
      <c r="Q100" s="149"/>
      <c r="R100" s="149" t="s">
        <v>261</v>
      </c>
      <c r="S100" s="172"/>
      <c r="T100" s="173"/>
      <c r="U100" s="188"/>
      <c r="V100" s="188"/>
      <c r="W100" s="188"/>
      <c r="X100" s="188"/>
      <c r="Y100" s="188"/>
      <c r="Z100" s="188"/>
      <c r="AA100" s="188"/>
    </row>
    <row r="101" spans="2:28" ht="21" hidden="1" customHeight="1">
      <c r="B101" s="149"/>
      <c r="C101" s="148" t="s">
        <v>179</v>
      </c>
      <c r="D101" s="172"/>
      <c r="E101" s="173"/>
      <c r="F101" s="118">
        <v>0</v>
      </c>
      <c r="G101" s="118"/>
      <c r="H101" s="118">
        <v>0</v>
      </c>
      <c r="I101" s="173"/>
      <c r="J101" s="118">
        <v>0</v>
      </c>
      <c r="K101" s="173"/>
      <c r="L101" s="118">
        <v>0</v>
      </c>
      <c r="Q101" s="149"/>
      <c r="R101" s="149" t="s">
        <v>262</v>
      </c>
      <c r="S101" s="172"/>
      <c r="T101" s="173"/>
      <c r="U101" s="118">
        <v>8131.2637199997998</v>
      </c>
      <c r="V101" s="118"/>
      <c r="W101" s="118">
        <v>18369</v>
      </c>
      <c r="X101" s="173"/>
      <c r="Y101" s="118">
        <v>1869.1588800000002</v>
      </c>
      <c r="Z101" s="173"/>
      <c r="AA101" s="118">
        <v>12098</v>
      </c>
    </row>
    <row r="102" spans="2:28">
      <c r="B102" s="149"/>
      <c r="C102" s="149" t="s">
        <v>261</v>
      </c>
      <c r="D102" s="172"/>
      <c r="E102" s="173"/>
      <c r="F102" s="188"/>
      <c r="G102" s="188"/>
      <c r="H102" s="188"/>
      <c r="I102" s="188"/>
      <c r="J102" s="188"/>
      <c r="K102" s="188"/>
      <c r="L102" s="118"/>
      <c r="Q102" s="149"/>
      <c r="R102" s="149" t="s">
        <v>263</v>
      </c>
      <c r="S102" s="172"/>
      <c r="T102" s="173"/>
      <c r="U102" s="118">
        <v>0</v>
      </c>
      <c r="V102" s="118"/>
      <c r="W102" s="118"/>
      <c r="X102" s="173"/>
      <c r="Y102" s="118">
        <v>0</v>
      </c>
      <c r="Z102" s="173"/>
      <c r="AA102" s="118"/>
    </row>
    <row r="103" spans="2:28">
      <c r="B103" s="149"/>
      <c r="C103" s="149" t="s">
        <v>262</v>
      </c>
      <c r="D103" s="172"/>
      <c r="E103" s="173"/>
      <c r="F103" s="118">
        <v>8131</v>
      </c>
      <c r="G103" s="118"/>
      <c r="H103" s="118">
        <v>18369</v>
      </c>
      <c r="I103" s="173"/>
      <c r="J103" s="118">
        <v>1869</v>
      </c>
      <c r="K103" s="173"/>
      <c r="L103" s="118">
        <v>12098</v>
      </c>
      <c r="Q103" s="149"/>
      <c r="R103" s="148" t="s">
        <v>143</v>
      </c>
      <c r="S103" s="172"/>
      <c r="T103" s="173"/>
      <c r="U103" s="185">
        <v>0.17256714286850183</v>
      </c>
      <c r="V103" s="118"/>
      <c r="W103" s="118">
        <v>-20</v>
      </c>
      <c r="X103" s="173"/>
      <c r="Y103" s="185">
        <v>0.11449000000000886</v>
      </c>
      <c r="Z103" s="173"/>
      <c r="AA103" s="118">
        <v>-20</v>
      </c>
    </row>
    <row r="104" spans="2:28" ht="21" hidden="1" customHeight="1">
      <c r="B104" s="149"/>
      <c r="C104" s="149" t="s">
        <v>263</v>
      </c>
      <c r="D104" s="172"/>
      <c r="E104" s="173"/>
      <c r="F104" s="118">
        <v>0</v>
      </c>
      <c r="G104" s="118"/>
      <c r="H104" s="118">
        <v>0</v>
      </c>
      <c r="I104" s="173"/>
      <c r="J104" s="118">
        <v>0</v>
      </c>
      <c r="K104" s="173"/>
      <c r="L104" s="118">
        <v>0</v>
      </c>
      <c r="Q104" s="149"/>
      <c r="R104" s="148" t="s">
        <v>216</v>
      </c>
      <c r="S104" s="172"/>
      <c r="T104" s="173"/>
      <c r="U104" s="185">
        <v>0</v>
      </c>
      <c r="V104" s="118"/>
      <c r="W104" s="118">
        <v>0</v>
      </c>
      <c r="X104" s="173"/>
      <c r="Y104" s="185">
        <v>0</v>
      </c>
      <c r="Z104" s="173"/>
      <c r="AA104" s="118">
        <v>0</v>
      </c>
    </row>
    <row r="105" spans="2:28">
      <c r="B105" s="149"/>
      <c r="C105" s="148" t="s">
        <v>143</v>
      </c>
      <c r="D105" s="172"/>
      <c r="E105" s="173"/>
      <c r="F105" s="185">
        <v>0</v>
      </c>
      <c r="G105" s="118"/>
      <c r="H105" s="118">
        <v>-20</v>
      </c>
      <c r="I105" s="173"/>
      <c r="J105" s="185">
        <v>0</v>
      </c>
      <c r="K105" s="173"/>
      <c r="L105" s="118">
        <v>-20</v>
      </c>
      <c r="Q105" s="149"/>
      <c r="R105" s="148" t="s">
        <v>24</v>
      </c>
      <c r="S105" s="172"/>
      <c r="T105" s="173"/>
      <c r="U105" s="185">
        <v>-0.44528999999602092</v>
      </c>
      <c r="V105" s="118"/>
      <c r="W105" s="118">
        <v>0</v>
      </c>
      <c r="X105" s="173"/>
      <c r="Y105" s="185">
        <v>0</v>
      </c>
      <c r="Z105" s="173"/>
      <c r="AA105" s="118">
        <v>0</v>
      </c>
    </row>
    <row r="106" spans="2:28" ht="21" hidden="1" customHeight="1">
      <c r="B106" s="149"/>
      <c r="C106" s="148" t="s">
        <v>216</v>
      </c>
      <c r="D106" s="172"/>
      <c r="E106" s="173"/>
      <c r="F106" s="185">
        <v>0</v>
      </c>
      <c r="G106" s="118"/>
      <c r="H106" s="118">
        <v>0</v>
      </c>
      <c r="I106" s="173"/>
      <c r="J106" s="185">
        <v>0</v>
      </c>
      <c r="K106" s="173"/>
      <c r="L106" s="118">
        <v>0</v>
      </c>
      <c r="Q106" s="149"/>
      <c r="R106" s="148" t="s">
        <v>264</v>
      </c>
      <c r="S106" s="172"/>
      <c r="T106" s="173"/>
      <c r="U106" s="185">
        <v>0</v>
      </c>
      <c r="V106" s="118"/>
      <c r="W106" s="118">
        <v>0</v>
      </c>
      <c r="X106" s="173"/>
      <c r="Y106" s="185">
        <v>0</v>
      </c>
      <c r="Z106" s="173"/>
      <c r="AA106" s="118">
        <v>0</v>
      </c>
    </row>
    <row r="107" spans="2:28" ht="21" hidden="1" customHeight="1">
      <c r="B107" s="149"/>
      <c r="C107" s="148" t="s">
        <v>24</v>
      </c>
      <c r="D107" s="172"/>
      <c r="E107" s="173"/>
      <c r="F107" s="185">
        <v>-0.44528999999602092</v>
      </c>
      <c r="G107" s="118"/>
      <c r="H107" s="118">
        <v>0</v>
      </c>
      <c r="I107" s="173"/>
      <c r="J107" s="185">
        <v>0</v>
      </c>
      <c r="K107" s="173"/>
      <c r="L107" s="118">
        <v>0</v>
      </c>
      <c r="Q107" s="149"/>
      <c r="R107" s="148" t="s">
        <v>211</v>
      </c>
      <c r="S107" s="172"/>
      <c r="T107" s="173"/>
      <c r="U107" s="185">
        <v>-6123.9769999999999</v>
      </c>
      <c r="V107" s="118"/>
      <c r="W107" s="118">
        <v>0</v>
      </c>
      <c r="X107" s="173"/>
      <c r="Y107" s="185">
        <v>0</v>
      </c>
      <c r="Z107" s="173"/>
      <c r="AA107" s="118">
        <v>0</v>
      </c>
    </row>
    <row r="108" spans="2:28" ht="21" hidden="1" customHeight="1">
      <c r="B108" s="149"/>
      <c r="C108" s="148" t="s">
        <v>264</v>
      </c>
      <c r="D108" s="172"/>
      <c r="E108" s="173"/>
      <c r="F108" s="185">
        <v>0</v>
      </c>
      <c r="G108" s="118"/>
      <c r="H108" s="118">
        <v>0</v>
      </c>
      <c r="I108" s="173"/>
      <c r="J108" s="185">
        <v>0</v>
      </c>
      <c r="K108" s="173"/>
      <c r="L108" s="118">
        <v>0</v>
      </c>
      <c r="Q108" s="149"/>
      <c r="R108" s="148" t="s">
        <v>170</v>
      </c>
      <c r="S108" s="172"/>
      <c r="T108" s="173"/>
      <c r="U108" s="185">
        <v>0</v>
      </c>
      <c r="V108" s="118"/>
      <c r="W108" s="118"/>
      <c r="X108" s="173"/>
      <c r="Y108" s="185">
        <v>0</v>
      </c>
      <c r="Z108" s="173"/>
      <c r="AA108" s="118"/>
      <c r="AB108" s="166"/>
    </row>
    <row r="109" spans="2:28" ht="21" hidden="1" customHeight="1">
      <c r="B109" s="149"/>
      <c r="C109" s="148" t="s">
        <v>170</v>
      </c>
      <c r="D109" s="172"/>
      <c r="E109" s="173"/>
      <c r="F109" s="185">
        <v>0</v>
      </c>
      <c r="G109" s="118"/>
      <c r="H109" s="118">
        <v>0</v>
      </c>
      <c r="I109" s="173"/>
      <c r="J109" s="185">
        <v>0</v>
      </c>
      <c r="K109" s="173"/>
      <c r="L109" s="118">
        <v>0</v>
      </c>
      <c r="Q109" s="159" t="s">
        <v>144</v>
      </c>
      <c r="R109" s="149"/>
      <c r="S109" s="183"/>
      <c r="T109" s="173"/>
      <c r="U109" s="179">
        <v>-1159546.4042641935</v>
      </c>
      <c r="V109" s="180"/>
      <c r="W109" s="179">
        <v>-842802</v>
      </c>
      <c r="X109" s="173"/>
      <c r="Y109" s="179">
        <v>-880690.42394000012</v>
      </c>
      <c r="Z109" s="179"/>
      <c r="AA109" s="179">
        <v>-830036</v>
      </c>
    </row>
    <row r="110" spans="2:28">
      <c r="B110" s="159" t="s">
        <v>144</v>
      </c>
      <c r="C110" s="149"/>
      <c r="D110" s="183"/>
      <c r="E110" s="173"/>
      <c r="F110" s="179">
        <f>SUM(F71:F109)</f>
        <v>-711776.44528999995</v>
      </c>
      <c r="G110" s="180"/>
      <c r="H110" s="179">
        <v>-842802</v>
      </c>
      <c r="I110" s="173"/>
      <c r="J110" s="179">
        <f>SUM(J71:J109)</f>
        <v>-677814</v>
      </c>
      <c r="K110" s="179"/>
      <c r="L110" s="179">
        <v>-830036</v>
      </c>
    </row>
    <row r="111" spans="2:28">
      <c r="Q111" s="159" t="s">
        <v>145</v>
      </c>
      <c r="R111" s="159"/>
      <c r="T111" s="170"/>
      <c r="U111" s="167"/>
      <c r="V111" s="167"/>
      <c r="W111" s="167"/>
      <c r="X111" s="170"/>
      <c r="Y111" s="167"/>
      <c r="Z111" s="170"/>
      <c r="AA111" s="167"/>
    </row>
    <row r="112" spans="2:28">
      <c r="B112" s="159" t="s">
        <v>145</v>
      </c>
      <c r="C112" s="159"/>
      <c r="E112" s="170"/>
      <c r="F112" s="167"/>
      <c r="G112" s="167"/>
      <c r="H112" s="167"/>
      <c r="I112" s="170"/>
      <c r="J112" s="167"/>
      <c r="K112" s="170"/>
      <c r="L112" s="167"/>
      <c r="Q112" s="149"/>
      <c r="R112" s="148" t="s">
        <v>146</v>
      </c>
      <c r="T112" s="173"/>
      <c r="U112" s="118">
        <v>-37461.418554913929</v>
      </c>
      <c r="V112" s="118"/>
      <c r="W112" s="118">
        <v>-3350</v>
      </c>
      <c r="X112" s="173"/>
      <c r="Y112" s="118">
        <v>-7282.1976399999994</v>
      </c>
      <c r="Z112" s="118"/>
      <c r="AA112" s="118">
        <v>-2014</v>
      </c>
    </row>
    <row r="113" spans="2:27">
      <c r="B113" s="149"/>
      <c r="C113" s="148" t="s">
        <v>146</v>
      </c>
      <c r="E113" s="173"/>
      <c r="F113" s="118">
        <v>-37461</v>
      </c>
      <c r="G113" s="118"/>
      <c r="H113" s="118">
        <v>-3350</v>
      </c>
      <c r="I113" s="118"/>
      <c r="J113" s="118">
        <v>-7282</v>
      </c>
      <c r="K113" s="118"/>
      <c r="L113" s="118">
        <v>-2014</v>
      </c>
      <c r="Q113" s="149"/>
      <c r="R113" s="148" t="s">
        <v>147</v>
      </c>
      <c r="T113" s="170"/>
      <c r="U113" s="118">
        <v>-53815.623769999998</v>
      </c>
      <c r="V113" s="118"/>
      <c r="W113" s="118">
        <v>-16202</v>
      </c>
      <c r="X113" s="170"/>
      <c r="Y113" s="118">
        <v>-8204.7228399999985</v>
      </c>
      <c r="Z113" s="118"/>
      <c r="AA113" s="118">
        <v>-7843</v>
      </c>
    </row>
    <row r="114" spans="2:27" ht="21.75" thickBot="1">
      <c r="B114" s="149"/>
      <c r="C114" s="148" t="s">
        <v>147</v>
      </c>
      <c r="E114" s="170"/>
      <c r="F114" s="118">
        <v>-11692</v>
      </c>
      <c r="G114" s="118"/>
      <c r="H114" s="118">
        <v>-16202</v>
      </c>
      <c r="I114" s="118"/>
      <c r="J114" s="118">
        <v>-8205</v>
      </c>
      <c r="K114" s="118"/>
      <c r="L114" s="118">
        <v>-7843</v>
      </c>
      <c r="M114" s="166"/>
      <c r="N114" s="166"/>
      <c r="O114" s="189"/>
      <c r="Q114" s="149"/>
      <c r="R114" s="149" t="s">
        <v>180</v>
      </c>
      <c r="S114" s="172"/>
      <c r="T114" s="173"/>
      <c r="U114" s="118">
        <v>0</v>
      </c>
      <c r="V114" s="118"/>
      <c r="W114" s="118">
        <v>0</v>
      </c>
      <c r="X114" s="173"/>
      <c r="Y114" s="118">
        <v>0</v>
      </c>
      <c r="Z114" s="173"/>
      <c r="AA114" s="167">
        <v>0</v>
      </c>
    </row>
    <row r="115" spans="2:27" ht="21.75" hidden="1" customHeight="1" thickTop="1">
      <c r="B115" s="149"/>
      <c r="C115" s="149" t="s">
        <v>180</v>
      </c>
      <c r="D115" s="172"/>
      <c r="E115" s="173"/>
      <c r="F115" s="118">
        <v>0</v>
      </c>
      <c r="G115" s="118"/>
      <c r="H115" s="118">
        <v>0</v>
      </c>
      <c r="I115" s="118"/>
      <c r="J115" s="118">
        <v>0</v>
      </c>
      <c r="K115" s="118"/>
      <c r="L115" s="118">
        <v>0</v>
      </c>
      <c r="Q115" s="149"/>
      <c r="R115" s="148" t="s">
        <v>148</v>
      </c>
      <c r="T115" s="170"/>
      <c r="U115" s="167">
        <v>1208186</v>
      </c>
      <c r="V115" s="118"/>
      <c r="W115" s="118">
        <v>909857</v>
      </c>
      <c r="X115" s="170"/>
      <c r="Y115" s="167">
        <v>1208185.7872400004</v>
      </c>
      <c r="Z115" s="118"/>
      <c r="AA115" s="118">
        <v>909857</v>
      </c>
    </row>
    <row r="116" spans="2:27" ht="20.45" customHeight="1" thickTop="1">
      <c r="B116" s="149"/>
      <c r="C116" s="148" t="s">
        <v>148</v>
      </c>
      <c r="E116" s="170"/>
      <c r="F116" s="118">
        <v>1208186</v>
      </c>
      <c r="G116" s="118"/>
      <c r="H116" s="118">
        <v>909857</v>
      </c>
      <c r="I116" s="118"/>
      <c r="J116" s="118">
        <v>1208186</v>
      </c>
      <c r="K116" s="118"/>
      <c r="L116" s="118">
        <v>909857</v>
      </c>
      <c r="Q116" s="149"/>
      <c r="R116" s="148" t="s">
        <v>198</v>
      </c>
      <c r="T116" s="170"/>
      <c r="U116" s="167">
        <v>50000</v>
      </c>
      <c r="V116" s="118"/>
      <c r="W116" s="167">
        <v>0</v>
      </c>
      <c r="X116" s="170"/>
      <c r="Y116" s="167">
        <v>50000</v>
      </c>
      <c r="Z116" s="118"/>
      <c r="AA116" s="167">
        <v>0</v>
      </c>
    </row>
    <row r="117" spans="2:27" ht="20.45" customHeight="1">
      <c r="B117" s="149"/>
      <c r="C117" s="148" t="s">
        <v>198</v>
      </c>
      <c r="E117" s="170"/>
      <c r="F117" s="118">
        <v>50000</v>
      </c>
      <c r="G117" s="118"/>
      <c r="H117" s="118">
        <v>0</v>
      </c>
      <c r="I117" s="118"/>
      <c r="J117" s="118">
        <v>50000</v>
      </c>
      <c r="K117" s="118"/>
      <c r="L117" s="118">
        <v>0</v>
      </c>
      <c r="Q117" s="149"/>
      <c r="R117" s="148" t="s">
        <v>265</v>
      </c>
      <c r="T117" s="170"/>
      <c r="U117" s="167">
        <v>-261.47471000000002</v>
      </c>
      <c r="V117" s="118"/>
      <c r="W117" s="167">
        <v>0</v>
      </c>
      <c r="X117" s="170"/>
      <c r="Y117" s="167">
        <v>-261.47471000000002</v>
      </c>
      <c r="Z117" s="118"/>
      <c r="AA117" s="167">
        <v>0</v>
      </c>
    </row>
    <row r="118" spans="2:27" ht="20.45" customHeight="1">
      <c r="B118" s="149"/>
      <c r="C118" s="148" t="s">
        <v>265</v>
      </c>
      <c r="E118" s="170"/>
      <c r="F118" s="118">
        <v>-261</v>
      </c>
      <c r="G118" s="118"/>
      <c r="H118" s="118">
        <v>0</v>
      </c>
      <c r="I118" s="118"/>
      <c r="J118" s="118">
        <v>-261</v>
      </c>
      <c r="K118" s="118"/>
      <c r="L118" s="118">
        <v>0</v>
      </c>
      <c r="Q118" s="149"/>
      <c r="R118" s="148" t="s">
        <v>266</v>
      </c>
      <c r="T118" s="170"/>
      <c r="U118" s="167">
        <v>92100</v>
      </c>
      <c r="V118" s="118"/>
      <c r="W118" s="167">
        <v>0</v>
      </c>
      <c r="X118" s="170"/>
      <c r="Y118" s="167">
        <v>92100</v>
      </c>
      <c r="Z118" s="118"/>
      <c r="AA118" s="167">
        <v>0</v>
      </c>
    </row>
    <row r="119" spans="2:27" ht="20.45" customHeight="1">
      <c r="B119" s="149"/>
      <c r="C119" s="148" t="s">
        <v>266</v>
      </c>
      <c r="E119" s="170"/>
      <c r="F119" s="118">
        <v>92100</v>
      </c>
      <c r="G119" s="118"/>
      <c r="H119" s="118">
        <v>0</v>
      </c>
      <c r="I119" s="118"/>
      <c r="J119" s="118">
        <v>92100</v>
      </c>
      <c r="K119" s="118"/>
      <c r="L119" s="118">
        <v>0</v>
      </c>
      <c r="Q119" s="149"/>
      <c r="R119" s="148" t="s">
        <v>267</v>
      </c>
      <c r="T119" s="170"/>
      <c r="U119" s="167">
        <v>-2870.59834</v>
      </c>
      <c r="V119" s="118"/>
      <c r="W119" s="167">
        <v>0</v>
      </c>
      <c r="X119" s="170"/>
      <c r="Y119" s="167">
        <v>-2870.59834</v>
      </c>
      <c r="Z119" s="118"/>
      <c r="AA119" s="167">
        <v>0</v>
      </c>
    </row>
    <row r="120" spans="2:27" ht="20.45" customHeight="1">
      <c r="B120" s="149"/>
      <c r="C120" s="148" t="s">
        <v>267</v>
      </c>
      <c r="E120" s="170"/>
      <c r="F120" s="118">
        <v>-2871</v>
      </c>
      <c r="G120" s="118"/>
      <c r="H120" s="118">
        <v>0</v>
      </c>
      <c r="I120" s="118"/>
      <c r="J120" s="118">
        <v>-2871</v>
      </c>
      <c r="K120" s="118"/>
      <c r="L120" s="118">
        <v>0</v>
      </c>
      <c r="Q120" s="149"/>
      <c r="R120" s="148" t="s">
        <v>268</v>
      </c>
      <c r="T120" s="170"/>
      <c r="U120" s="118"/>
      <c r="V120" s="118"/>
      <c r="W120" s="167">
        <v>0</v>
      </c>
      <c r="X120" s="170"/>
      <c r="Y120" s="118">
        <v>0</v>
      </c>
      <c r="Z120" s="118"/>
      <c r="AA120" s="167">
        <v>0</v>
      </c>
    </row>
    <row r="121" spans="2:27" ht="21" hidden="1" customHeight="1">
      <c r="B121" s="149"/>
      <c r="C121" s="148" t="s">
        <v>268</v>
      </c>
      <c r="E121" s="170"/>
      <c r="F121" s="118"/>
      <c r="G121" s="118"/>
      <c r="H121" s="118">
        <v>0</v>
      </c>
      <c r="I121" s="118"/>
      <c r="J121" s="118">
        <v>0</v>
      </c>
      <c r="K121" s="118"/>
      <c r="L121" s="118">
        <v>0</v>
      </c>
      <c r="Q121" s="149"/>
      <c r="R121" s="148" t="s">
        <v>269</v>
      </c>
      <c r="T121" s="170"/>
      <c r="U121" s="118">
        <v>-24048</v>
      </c>
      <c r="V121" s="118"/>
      <c r="W121" s="167">
        <v>0</v>
      </c>
      <c r="X121" s="170"/>
      <c r="Y121" s="118">
        <v>0</v>
      </c>
      <c r="Z121" s="118"/>
      <c r="AA121" s="167">
        <v>0</v>
      </c>
    </row>
    <row r="122" spans="2:27">
      <c r="B122" s="149"/>
      <c r="C122" s="148" t="s">
        <v>269</v>
      </c>
      <c r="E122" s="170"/>
      <c r="F122" s="118">
        <v>-24048</v>
      </c>
      <c r="G122" s="118"/>
      <c r="H122" s="118">
        <v>0</v>
      </c>
      <c r="I122" s="118"/>
      <c r="J122" s="118">
        <v>0</v>
      </c>
      <c r="K122" s="118"/>
      <c r="L122" s="118">
        <v>0</v>
      </c>
      <c r="Q122" s="149"/>
      <c r="R122" s="148" t="s">
        <v>270</v>
      </c>
      <c r="T122" s="170"/>
      <c r="U122" s="118"/>
      <c r="V122" s="118"/>
      <c r="W122" s="167">
        <v>0</v>
      </c>
      <c r="X122" s="170"/>
      <c r="Y122" s="118">
        <v>0</v>
      </c>
      <c r="Z122" s="118"/>
      <c r="AA122" s="167">
        <v>0</v>
      </c>
    </row>
    <row r="123" spans="2:27">
      <c r="B123" s="149"/>
      <c r="C123" s="148" t="s">
        <v>270</v>
      </c>
      <c r="E123" s="170"/>
      <c r="F123" s="118">
        <v>-52104</v>
      </c>
      <c r="G123" s="118"/>
      <c r="H123" s="118">
        <v>0</v>
      </c>
      <c r="I123" s="118"/>
      <c r="J123" s="118">
        <v>0</v>
      </c>
      <c r="K123" s="118"/>
      <c r="L123" s="118">
        <v>0</v>
      </c>
      <c r="Q123" s="149"/>
      <c r="R123" s="148" t="s">
        <v>271</v>
      </c>
      <c r="T123" s="170"/>
      <c r="U123" s="118"/>
      <c r="V123" s="118"/>
      <c r="W123" s="167">
        <v>0</v>
      </c>
      <c r="X123" s="170"/>
      <c r="Y123" s="118">
        <v>0</v>
      </c>
      <c r="Z123" s="118"/>
      <c r="AA123" s="167">
        <v>0</v>
      </c>
    </row>
    <row r="124" spans="2:27">
      <c r="B124" s="149"/>
      <c r="C124" s="148" t="s">
        <v>271</v>
      </c>
      <c r="E124" s="170"/>
      <c r="F124" s="118">
        <v>9408</v>
      </c>
      <c r="G124" s="118"/>
      <c r="H124" s="118">
        <v>0</v>
      </c>
      <c r="I124" s="118"/>
      <c r="J124" s="118">
        <v>0</v>
      </c>
      <c r="K124" s="118"/>
      <c r="L124" s="118">
        <v>0</v>
      </c>
      <c r="Q124" s="149"/>
      <c r="R124" s="148" t="s">
        <v>223</v>
      </c>
      <c r="T124" s="170"/>
      <c r="U124" s="118"/>
      <c r="V124" s="118"/>
      <c r="W124" s="167">
        <v>0</v>
      </c>
      <c r="X124" s="170"/>
      <c r="Y124" s="118">
        <v>0</v>
      </c>
      <c r="Z124" s="118"/>
      <c r="AA124" s="167">
        <v>0</v>
      </c>
    </row>
    <row r="125" spans="2:27">
      <c r="B125" s="149"/>
      <c r="C125" s="148" t="s">
        <v>223</v>
      </c>
      <c r="E125" s="170"/>
      <c r="F125" s="118">
        <v>78837</v>
      </c>
      <c r="G125" s="118"/>
      <c r="H125" s="118">
        <v>0</v>
      </c>
      <c r="I125" s="118"/>
      <c r="J125" s="118">
        <v>0</v>
      </c>
      <c r="K125" s="118"/>
      <c r="L125" s="118">
        <v>0</v>
      </c>
      <c r="Q125" s="149"/>
      <c r="T125" s="170"/>
      <c r="U125" s="168"/>
      <c r="V125" s="118"/>
      <c r="W125" s="118"/>
      <c r="X125" s="170"/>
      <c r="Y125" s="168"/>
      <c r="Z125" s="118"/>
      <c r="AA125" s="190"/>
    </row>
    <row r="126" spans="2:27">
      <c r="B126" s="149"/>
      <c r="E126" s="170"/>
      <c r="F126" s="168"/>
      <c r="G126" s="118"/>
      <c r="H126" s="118"/>
      <c r="I126" s="170"/>
      <c r="J126" s="168"/>
      <c r="K126" s="118"/>
      <c r="L126" s="190"/>
      <c r="Q126" s="159" t="s">
        <v>149</v>
      </c>
      <c r="R126" s="159"/>
      <c r="T126" s="170"/>
      <c r="U126" s="179">
        <v>1231828.8846250861</v>
      </c>
      <c r="V126" s="180"/>
      <c r="W126" s="179">
        <v>890305</v>
      </c>
      <c r="X126" s="170"/>
      <c r="Y126" s="179">
        <v>1331666.7937100003</v>
      </c>
      <c r="Z126" s="191"/>
      <c r="AA126" s="179">
        <v>900000</v>
      </c>
    </row>
    <row r="127" spans="2:27">
      <c r="B127" s="159" t="s">
        <v>149</v>
      </c>
      <c r="C127" s="159"/>
      <c r="E127" s="170"/>
      <c r="F127" s="179">
        <f>SUM(F113:F125)</f>
        <v>1310094</v>
      </c>
      <c r="G127" s="180"/>
      <c r="H127" s="179">
        <v>890305</v>
      </c>
      <c r="I127" s="170"/>
      <c r="J127" s="179">
        <f>SUM(J113:J126)</f>
        <v>1331667</v>
      </c>
      <c r="K127" s="191"/>
      <c r="L127" s="179">
        <v>900000</v>
      </c>
      <c r="Q127" s="159"/>
      <c r="R127" s="159"/>
      <c r="T127" s="170"/>
      <c r="U127" s="167"/>
      <c r="V127" s="167"/>
      <c r="W127" s="167"/>
      <c r="X127" s="170"/>
      <c r="Y127" s="167"/>
      <c r="Z127" s="170"/>
      <c r="AA127" s="167"/>
    </row>
    <row r="128" spans="2:27">
      <c r="B128" s="159"/>
      <c r="C128" s="159"/>
      <c r="E128" s="170"/>
      <c r="F128" s="167"/>
      <c r="G128" s="167"/>
      <c r="H128" s="167"/>
      <c r="I128" s="170"/>
      <c r="J128" s="167"/>
      <c r="K128" s="170"/>
      <c r="L128" s="167"/>
      <c r="Q128" s="159" t="s">
        <v>150</v>
      </c>
      <c r="R128" s="159"/>
      <c r="T128" s="156"/>
      <c r="U128" s="180">
        <v>607828.73685780412</v>
      </c>
      <c r="V128" s="180"/>
      <c r="W128" s="180">
        <v>35591.164904990073</v>
      </c>
      <c r="X128" s="156"/>
      <c r="Y128" s="180">
        <v>621311.86910000024</v>
      </c>
      <c r="Z128" s="180"/>
      <c r="AA128" s="180">
        <v>47714.910719999971</v>
      </c>
    </row>
    <row r="129" spans="2:27">
      <c r="B129" s="159" t="s">
        <v>150</v>
      </c>
      <c r="C129" s="159"/>
      <c r="E129" s="156"/>
      <c r="F129" s="180">
        <f>F51+F110+F127</f>
        <v>611897.8547100001</v>
      </c>
      <c r="G129" s="180"/>
      <c r="H129" s="180">
        <f>H51+H110+H127</f>
        <v>35591.164904990117</v>
      </c>
      <c r="I129" s="156"/>
      <c r="J129" s="180">
        <f>J51+J110+J127</f>
        <v>621312</v>
      </c>
      <c r="K129" s="180"/>
      <c r="L129" s="180">
        <f>L51+L110+L127</f>
        <v>47714.910719999927</v>
      </c>
      <c r="Q129" s="148" t="s">
        <v>204</v>
      </c>
      <c r="S129" s="183"/>
      <c r="T129" s="170"/>
      <c r="U129" s="118">
        <v>6541</v>
      </c>
      <c r="V129" s="118"/>
      <c r="W129" s="118">
        <v>0</v>
      </c>
      <c r="X129" s="170"/>
      <c r="Y129" s="118">
        <v>2155</v>
      </c>
      <c r="Z129" s="170"/>
      <c r="AA129" s="156">
        <v>0</v>
      </c>
    </row>
    <row r="130" spans="2:27">
      <c r="B130" s="148" t="s">
        <v>204</v>
      </c>
      <c r="D130" s="183"/>
      <c r="E130" s="170"/>
      <c r="F130" s="118">
        <v>6541</v>
      </c>
      <c r="G130" s="118"/>
      <c r="H130" s="222">
        <v>19705</v>
      </c>
      <c r="I130" s="170"/>
      <c r="J130" s="118">
        <v>2155</v>
      </c>
      <c r="K130" s="170"/>
      <c r="L130" s="238">
        <v>1574</v>
      </c>
      <c r="Q130" s="148" t="s">
        <v>151</v>
      </c>
      <c r="R130" s="159"/>
      <c r="T130" s="156"/>
      <c r="U130" s="118">
        <v>20098.682142196001</v>
      </c>
      <c r="V130" s="180"/>
      <c r="W130" s="118">
        <v>19705</v>
      </c>
      <c r="X130" s="156"/>
      <c r="Y130" s="118">
        <v>0</v>
      </c>
      <c r="Z130" s="118"/>
      <c r="AA130" s="118">
        <v>1574</v>
      </c>
    </row>
    <row r="131" spans="2:27">
      <c r="B131" s="148" t="s">
        <v>151</v>
      </c>
      <c r="C131" s="159"/>
      <c r="E131" s="156"/>
      <c r="F131" s="118">
        <v>16029</v>
      </c>
      <c r="G131" s="180"/>
      <c r="H131" s="222">
        <v>0</v>
      </c>
      <c r="I131" s="156"/>
      <c r="J131" s="118">
        <v>0</v>
      </c>
      <c r="K131" s="118"/>
      <c r="L131" s="222">
        <v>0</v>
      </c>
      <c r="Q131" s="148" t="s">
        <v>152</v>
      </c>
      <c r="S131" s="183"/>
      <c r="T131" s="170"/>
      <c r="U131" s="118">
        <v>8.7647999999999993</v>
      </c>
      <c r="V131" s="118"/>
      <c r="W131" s="118">
        <v>0</v>
      </c>
      <c r="X131" s="170"/>
      <c r="Y131" s="118">
        <v>8.7647999999999993</v>
      </c>
      <c r="Z131" s="170"/>
      <c r="AA131" s="118">
        <v>0</v>
      </c>
    </row>
    <row r="132" spans="2:27" ht="21.75" thickBot="1">
      <c r="B132" s="148" t="s">
        <v>152</v>
      </c>
      <c r="D132" s="183"/>
      <c r="E132" s="170"/>
      <c r="F132" s="118">
        <v>9</v>
      </c>
      <c r="G132" s="118"/>
      <c r="H132" s="118">
        <v>0</v>
      </c>
      <c r="I132" s="170"/>
      <c r="J132" s="118">
        <v>8.7647999999999993</v>
      </c>
      <c r="K132" s="170"/>
      <c r="L132" s="118">
        <v>0</v>
      </c>
      <c r="Q132" s="159" t="s">
        <v>272</v>
      </c>
      <c r="R132" s="159"/>
      <c r="S132" s="183"/>
      <c r="T132" s="170"/>
      <c r="U132" s="192">
        <v>634477.18380000012</v>
      </c>
      <c r="V132" s="180"/>
      <c r="W132" s="192">
        <v>55296.164904990073</v>
      </c>
      <c r="X132" s="170"/>
      <c r="Y132" s="192">
        <v>623475.63390000025</v>
      </c>
      <c r="Z132" s="191"/>
      <c r="AA132" s="192">
        <v>49288.910719999971</v>
      </c>
    </row>
    <row r="133" spans="2:27" ht="22.5" thickTop="1" thickBot="1">
      <c r="B133" s="159" t="s">
        <v>272</v>
      </c>
      <c r="C133" s="159"/>
      <c r="D133" s="183"/>
      <c r="E133" s="170"/>
      <c r="F133" s="192">
        <f>SUM(F129:F132)</f>
        <v>634476.8547100001</v>
      </c>
      <c r="G133" s="180"/>
      <c r="H133" s="192">
        <f>SUM(H129:H132)</f>
        <v>55296.164904990117</v>
      </c>
      <c r="I133" s="170"/>
      <c r="J133" s="192">
        <f>SUM(J129:J132)</f>
        <v>623475.7648</v>
      </c>
      <c r="K133" s="191"/>
      <c r="L133" s="192">
        <v>49288.910719999971</v>
      </c>
      <c r="U133" s="170">
        <v>0</v>
      </c>
    </row>
    <row r="134" spans="2:27" ht="22.5" thickTop="1">
      <c r="F134" s="170"/>
      <c r="Q134" s="193" t="s">
        <v>153</v>
      </c>
      <c r="R134" s="193"/>
      <c r="S134" s="194"/>
      <c r="T134" s="194"/>
      <c r="U134" s="194"/>
      <c r="V134" s="194"/>
      <c r="W134" s="194"/>
      <c r="X134" s="194"/>
      <c r="Y134" s="194"/>
      <c r="Z134" s="194"/>
      <c r="AA134" s="161"/>
    </row>
    <row r="135" spans="2:27">
      <c r="F135" s="170"/>
      <c r="Q135" s="149" t="s">
        <v>273</v>
      </c>
      <c r="R135" s="149"/>
      <c r="S135" s="183"/>
      <c r="U135" s="118">
        <v>0</v>
      </c>
      <c r="V135" s="195"/>
      <c r="W135" s="170">
        <v>0</v>
      </c>
      <c r="Y135" s="118">
        <v>0</v>
      </c>
      <c r="AA135" s="170">
        <v>0</v>
      </c>
    </row>
    <row r="136" spans="2:27">
      <c r="F136" s="170"/>
      <c r="Q136" s="149" t="s">
        <v>154</v>
      </c>
      <c r="R136" s="149"/>
      <c r="U136" s="166">
        <v>0</v>
      </c>
      <c r="V136" s="166"/>
      <c r="W136" s="166">
        <v>-516</v>
      </c>
      <c r="Y136" s="166">
        <v>0</v>
      </c>
      <c r="AA136" s="166">
        <v>0</v>
      </c>
    </row>
    <row r="137" spans="2:27">
      <c r="B137" s="258" t="s">
        <v>336</v>
      </c>
      <c r="C137" s="258"/>
      <c r="D137" s="258"/>
      <c r="E137" s="258"/>
      <c r="F137" s="258"/>
      <c r="G137" s="258"/>
      <c r="H137" s="258"/>
      <c r="I137" s="258"/>
      <c r="J137" s="258"/>
      <c r="K137" s="258"/>
      <c r="L137" s="258"/>
      <c r="Q137" s="149" t="s">
        <v>155</v>
      </c>
      <c r="R137" s="149"/>
      <c r="U137" s="187">
        <v>5512</v>
      </c>
      <c r="W137" s="187">
        <v>9615</v>
      </c>
      <c r="Y137" s="187">
        <v>1206</v>
      </c>
      <c r="AA137" s="188">
        <v>1847</v>
      </c>
    </row>
    <row r="138" spans="2:27">
      <c r="C138" s="159"/>
      <c r="J138" s="257" t="s">
        <v>193</v>
      </c>
      <c r="K138" s="257"/>
      <c r="L138" s="257"/>
      <c r="Q138" s="149" t="s">
        <v>205</v>
      </c>
      <c r="R138" s="149"/>
      <c r="U138" s="187">
        <v>-5512</v>
      </c>
      <c r="W138" s="187">
        <v>-9615</v>
      </c>
      <c r="Y138" s="187">
        <v>-1206.0354</v>
      </c>
      <c r="AA138" s="188">
        <v>-1847</v>
      </c>
    </row>
    <row r="139" spans="2:27">
      <c r="B139" s="258" t="s">
        <v>0</v>
      </c>
      <c r="C139" s="258"/>
      <c r="D139" s="258"/>
      <c r="E139" s="258"/>
      <c r="F139" s="258"/>
      <c r="G139" s="258"/>
      <c r="H139" s="258"/>
      <c r="I139" s="258"/>
      <c r="J139" s="258"/>
      <c r="K139" s="258"/>
      <c r="L139" s="258"/>
      <c r="Q139" s="149" t="s">
        <v>274</v>
      </c>
      <c r="R139" s="149"/>
      <c r="U139" s="187">
        <v>0</v>
      </c>
      <c r="W139" s="187">
        <v>0</v>
      </c>
      <c r="Y139" s="187">
        <v>0</v>
      </c>
      <c r="AA139" s="188">
        <v>0</v>
      </c>
    </row>
    <row r="140" spans="2:27">
      <c r="B140" s="259" t="s">
        <v>111</v>
      </c>
      <c r="C140" s="259"/>
      <c r="D140" s="259"/>
      <c r="E140" s="259"/>
      <c r="F140" s="259"/>
      <c r="G140" s="259"/>
      <c r="H140" s="259"/>
      <c r="I140" s="259"/>
      <c r="J140" s="259"/>
      <c r="K140" s="259"/>
      <c r="L140" s="259"/>
      <c r="Q140" s="149" t="s">
        <v>275</v>
      </c>
      <c r="R140" s="149"/>
      <c r="U140" s="187">
        <v>0</v>
      </c>
      <c r="W140" s="187">
        <v>0</v>
      </c>
      <c r="Y140" s="187">
        <v>0</v>
      </c>
      <c r="AA140" s="188">
        <v>0</v>
      </c>
    </row>
    <row r="141" spans="2:27">
      <c r="B141" s="258" t="s">
        <v>225</v>
      </c>
      <c r="C141" s="258"/>
      <c r="D141" s="258"/>
      <c r="E141" s="258"/>
      <c r="F141" s="258"/>
      <c r="G141" s="258"/>
      <c r="H141" s="258"/>
      <c r="I141" s="258"/>
      <c r="J141" s="258"/>
      <c r="K141" s="258"/>
      <c r="L141" s="258"/>
      <c r="Q141" s="149" t="s">
        <v>156</v>
      </c>
      <c r="R141" s="149"/>
      <c r="U141" s="166">
        <v>0</v>
      </c>
      <c r="W141" s="187"/>
      <c r="Y141" s="188">
        <v>0</v>
      </c>
      <c r="AA141" s="187"/>
    </row>
    <row r="142" spans="2:27">
      <c r="B142" s="150"/>
      <c r="C142" s="150"/>
      <c r="D142" s="150"/>
      <c r="E142" s="150"/>
      <c r="F142" s="150"/>
      <c r="G142" s="150"/>
      <c r="H142" s="150"/>
      <c r="I142" s="150"/>
      <c r="J142" s="150"/>
      <c r="K142" s="150"/>
      <c r="L142" s="150"/>
      <c r="Q142" s="148" t="s">
        <v>276</v>
      </c>
      <c r="U142" s="187">
        <v>0</v>
      </c>
      <c r="W142" s="187"/>
      <c r="Y142" s="187">
        <v>0</v>
      </c>
      <c r="AA142" s="187"/>
    </row>
    <row r="143" spans="2:27">
      <c r="B143" s="151"/>
      <c r="C143" s="151"/>
      <c r="F143" s="255" t="s">
        <v>2</v>
      </c>
      <c r="G143" s="255"/>
      <c r="H143" s="255"/>
      <c r="I143" s="255"/>
      <c r="J143" s="255"/>
      <c r="K143" s="255"/>
      <c r="L143" s="255"/>
      <c r="Q143" s="149"/>
      <c r="R143" s="149"/>
      <c r="U143" s="196"/>
      <c r="Y143" s="188"/>
    </row>
    <row r="144" spans="2:27">
      <c r="B144" s="151"/>
      <c r="C144" s="151"/>
      <c r="F144" s="256" t="s">
        <v>3</v>
      </c>
      <c r="G144" s="256"/>
      <c r="H144" s="256"/>
      <c r="J144" s="255" t="s">
        <v>4</v>
      </c>
      <c r="K144" s="255"/>
      <c r="L144" s="255"/>
      <c r="Q144" s="181" t="s">
        <v>194</v>
      </c>
      <c r="R144" s="149"/>
      <c r="U144" s="196"/>
      <c r="Y144" s="188"/>
    </row>
    <row r="145" spans="2:25">
      <c r="B145" s="151"/>
      <c r="C145" s="151"/>
      <c r="D145" s="152" t="s">
        <v>5</v>
      </c>
      <c r="F145" s="154">
        <v>2566</v>
      </c>
      <c r="G145" s="155"/>
      <c r="H145" s="154">
        <v>2565</v>
      </c>
      <c r="I145" s="156"/>
      <c r="J145" s="157">
        <v>2566</v>
      </c>
      <c r="K145" s="158"/>
      <c r="L145" s="157">
        <v>2565</v>
      </c>
      <c r="Q145" s="182"/>
      <c r="R145" s="149"/>
      <c r="U145" s="196"/>
      <c r="Y145" s="188"/>
    </row>
    <row r="146" spans="2:25" ht="21.75">
      <c r="B146" s="193" t="s">
        <v>153</v>
      </c>
      <c r="C146" s="193"/>
      <c r="D146" s="194"/>
      <c r="E146" s="194"/>
      <c r="F146" s="194"/>
      <c r="G146" s="194"/>
      <c r="H146" s="194"/>
      <c r="I146" s="194"/>
      <c r="J146" s="194"/>
      <c r="K146" s="194"/>
      <c r="L146" s="161"/>
      <c r="Q146" s="182"/>
      <c r="R146" s="151" t="s">
        <v>277</v>
      </c>
      <c r="U146" s="196"/>
      <c r="Y146" s="188"/>
    </row>
    <row r="147" spans="2:25" ht="21" hidden="1" customHeight="1">
      <c r="B147" s="149" t="s">
        <v>273</v>
      </c>
      <c r="C147" s="149"/>
      <c r="D147" s="183"/>
      <c r="F147" s="118">
        <v>0</v>
      </c>
      <c r="G147" s="195"/>
      <c r="H147" s="170">
        <v>0</v>
      </c>
      <c r="J147" s="118">
        <v>0</v>
      </c>
      <c r="L147" s="170">
        <v>0</v>
      </c>
      <c r="Q147" s="182"/>
      <c r="R147" s="149" t="s">
        <v>278</v>
      </c>
      <c r="U147" s="152" t="s">
        <v>279</v>
      </c>
      <c r="V147" s="183"/>
      <c r="Y147" s="188"/>
    </row>
    <row r="148" spans="2:25">
      <c r="B148" s="149" t="s">
        <v>154</v>
      </c>
      <c r="C148" s="149"/>
      <c r="F148" s="166">
        <v>0</v>
      </c>
      <c r="G148" s="166"/>
      <c r="H148" s="166">
        <v>-516</v>
      </c>
      <c r="J148" s="166">
        <v>0</v>
      </c>
      <c r="L148" s="166">
        <v>0</v>
      </c>
      <c r="Q148" s="182"/>
      <c r="R148" s="149" t="s">
        <v>281</v>
      </c>
      <c r="U148" s="188">
        <v>20098.682142196001</v>
      </c>
      <c r="W148" s="197"/>
      <c r="Y148" s="188"/>
    </row>
    <row r="149" spans="2:25">
      <c r="B149" s="149" t="s">
        <v>155</v>
      </c>
      <c r="C149" s="149"/>
      <c r="F149" s="187">
        <v>14079</v>
      </c>
      <c r="H149" s="187">
        <v>9615</v>
      </c>
      <c r="J149" s="187">
        <v>1206</v>
      </c>
      <c r="L149" s="188">
        <v>1847</v>
      </c>
      <c r="Q149" s="182"/>
      <c r="R149" s="149" t="s">
        <v>282</v>
      </c>
      <c r="U149" s="188">
        <v>102356.07498060531</v>
      </c>
      <c r="W149" s="197"/>
      <c r="Y149" s="188"/>
    </row>
    <row r="150" spans="2:25">
      <c r="B150" s="149" t="s">
        <v>205</v>
      </c>
      <c r="C150" s="149"/>
      <c r="F150" s="187">
        <v>-14079</v>
      </c>
      <c r="H150" s="187">
        <v>-9615</v>
      </c>
      <c r="J150" s="187">
        <v>-1206.0354</v>
      </c>
      <c r="L150" s="188">
        <v>-1847</v>
      </c>
      <c r="Q150" s="182"/>
      <c r="R150" s="149" t="s">
        <v>283</v>
      </c>
      <c r="U150" s="188">
        <v>449.34031999999286</v>
      </c>
      <c r="W150" s="198"/>
      <c r="Y150" s="188"/>
    </row>
    <row r="151" spans="2:25" ht="21" hidden="1" customHeight="1">
      <c r="B151" s="149" t="s">
        <v>274</v>
      </c>
      <c r="C151" s="149"/>
      <c r="F151" s="187">
        <v>0</v>
      </c>
      <c r="H151" s="187">
        <v>0</v>
      </c>
      <c r="J151" s="187">
        <v>0</v>
      </c>
      <c r="L151" s="188">
        <v>0</v>
      </c>
      <c r="Q151" s="182"/>
      <c r="R151" s="199" t="s">
        <v>284</v>
      </c>
      <c r="U151" s="188">
        <v>434596.41840163281</v>
      </c>
      <c r="W151" s="197"/>
      <c r="Y151" s="188"/>
    </row>
    <row r="152" spans="2:25" ht="21" hidden="1" customHeight="1">
      <c r="B152" s="149" t="s">
        <v>275</v>
      </c>
      <c r="C152" s="149"/>
      <c r="F152" s="187">
        <v>0</v>
      </c>
      <c r="H152" s="187">
        <v>0</v>
      </c>
      <c r="J152" s="187">
        <v>0</v>
      </c>
      <c r="L152" s="188">
        <v>0</v>
      </c>
      <c r="Q152" s="182"/>
      <c r="R152" s="199" t="s">
        <v>285</v>
      </c>
      <c r="U152" s="188">
        <v>35588.420479999972</v>
      </c>
      <c r="W152" s="197"/>
      <c r="Y152" s="188"/>
    </row>
    <row r="153" spans="2:25" ht="21" hidden="1" customHeight="1">
      <c r="B153" s="149" t="s">
        <v>156</v>
      </c>
      <c r="C153" s="149"/>
      <c r="F153" s="166">
        <v>0</v>
      </c>
      <c r="H153" s="187"/>
      <c r="J153" s="188">
        <v>0</v>
      </c>
      <c r="L153" s="187"/>
      <c r="Q153" s="182"/>
      <c r="R153" s="199" t="s">
        <v>286</v>
      </c>
      <c r="U153" s="188">
        <v>33340.69409988838</v>
      </c>
      <c r="W153" s="197"/>
      <c r="Y153" s="188"/>
    </row>
    <row r="154" spans="2:25" ht="21" hidden="1" customHeight="1">
      <c r="B154" s="148" t="s">
        <v>276</v>
      </c>
      <c r="F154" s="187">
        <v>0</v>
      </c>
      <c r="H154" s="187"/>
      <c r="J154" s="187">
        <v>0</v>
      </c>
      <c r="L154" s="187"/>
      <c r="Q154" s="182"/>
      <c r="R154" s="149" t="s">
        <v>287</v>
      </c>
      <c r="U154" s="188">
        <v>27409.69987</v>
      </c>
      <c r="W154" s="197"/>
      <c r="Y154" s="188"/>
    </row>
    <row r="155" spans="2:25">
      <c r="B155" s="148" t="s">
        <v>341</v>
      </c>
      <c r="F155" s="187">
        <v>-437920</v>
      </c>
      <c r="H155" s="187">
        <v>0</v>
      </c>
      <c r="J155" s="187">
        <v>-437920</v>
      </c>
      <c r="L155" s="187">
        <v>0</v>
      </c>
      <c r="Q155" s="182"/>
      <c r="R155" s="199" t="s">
        <v>288</v>
      </c>
      <c r="U155" s="188">
        <v>5629.4097499999989</v>
      </c>
      <c r="W155" s="197"/>
      <c r="Y155" s="188"/>
    </row>
    <row r="156" spans="2:25">
      <c r="B156" s="148" t="s">
        <v>342</v>
      </c>
      <c r="F156" s="187">
        <v>437920</v>
      </c>
      <c r="H156" s="187">
        <v>0</v>
      </c>
      <c r="J156" s="187">
        <v>437920</v>
      </c>
      <c r="L156" s="187">
        <v>0</v>
      </c>
      <c r="Q156" s="182"/>
      <c r="R156" s="199" t="s">
        <v>289</v>
      </c>
      <c r="U156" s="188">
        <v>623577.82698999997</v>
      </c>
      <c r="W156" s="197"/>
      <c r="Y156" s="188"/>
    </row>
    <row r="157" spans="2:25">
      <c r="B157" s="148" t="s">
        <v>343</v>
      </c>
      <c r="F157" s="187">
        <v>315000</v>
      </c>
      <c r="H157" s="187">
        <v>0</v>
      </c>
      <c r="J157" s="187">
        <v>315000</v>
      </c>
      <c r="L157" s="187">
        <v>0</v>
      </c>
      <c r="Q157" s="182"/>
      <c r="R157" s="199" t="s">
        <v>290</v>
      </c>
      <c r="U157" s="188">
        <v>15249</v>
      </c>
      <c r="W157" s="197"/>
      <c r="Y157" s="188"/>
    </row>
    <row r="158" spans="2:25">
      <c r="B158" s="148" t="s">
        <v>344</v>
      </c>
      <c r="F158" s="187">
        <v>-315000</v>
      </c>
      <c r="H158" s="187">
        <v>0</v>
      </c>
      <c r="J158" s="187">
        <v>-315000</v>
      </c>
      <c r="L158" s="187">
        <v>0</v>
      </c>
      <c r="Q158" s="182"/>
      <c r="R158" s="149" t="s">
        <v>291</v>
      </c>
      <c r="U158" s="188">
        <v>1881333.4879000001</v>
      </c>
      <c r="W158" s="197"/>
      <c r="Y158" s="188"/>
    </row>
    <row r="159" spans="2:25">
      <c r="B159" s="148" t="s">
        <v>345</v>
      </c>
      <c r="F159" s="187">
        <v>-79958</v>
      </c>
      <c r="H159" s="187">
        <v>0</v>
      </c>
      <c r="J159" s="187">
        <v>79958</v>
      </c>
      <c r="L159" s="187">
        <v>0</v>
      </c>
      <c r="Q159" s="182"/>
      <c r="R159" s="199" t="s">
        <v>292</v>
      </c>
      <c r="U159" s="188">
        <v>145872.60121560143</v>
      </c>
      <c r="W159" s="197"/>
      <c r="Y159" s="188"/>
    </row>
    <row r="160" spans="2:25">
      <c r="B160" s="148" t="s">
        <v>346</v>
      </c>
      <c r="F160" s="187">
        <v>79958</v>
      </c>
      <c r="H160" s="187">
        <v>0</v>
      </c>
      <c r="J160" s="187">
        <v>79958</v>
      </c>
      <c r="L160" s="187">
        <v>0</v>
      </c>
      <c r="Q160" s="182"/>
      <c r="R160" s="149" t="s">
        <v>293</v>
      </c>
      <c r="U160" s="188">
        <v>2753.2999500000001</v>
      </c>
      <c r="W160" s="197"/>
      <c r="Y160" s="188"/>
    </row>
    <row r="161" spans="2:27">
      <c r="F161" s="187"/>
      <c r="H161" s="187"/>
      <c r="J161" s="187"/>
      <c r="L161" s="187"/>
      <c r="Q161" s="182"/>
      <c r="R161" s="199" t="s">
        <v>294</v>
      </c>
      <c r="U161" s="188">
        <v>269145.89656999998</v>
      </c>
      <c r="W161" s="197"/>
      <c r="Y161" s="188"/>
    </row>
    <row r="162" spans="2:27">
      <c r="B162" s="149"/>
      <c r="C162" s="149"/>
      <c r="F162" s="196"/>
      <c r="J162" s="188"/>
      <c r="Q162" s="182"/>
      <c r="R162" s="199" t="s">
        <v>295</v>
      </c>
      <c r="U162" s="188">
        <v>1537262.58898</v>
      </c>
      <c r="W162" s="197"/>
      <c r="Y162" s="188"/>
    </row>
    <row r="163" spans="2:27" ht="19.5" customHeight="1">
      <c r="B163" s="181" t="s">
        <v>194</v>
      </c>
      <c r="C163" s="149"/>
      <c r="F163" s="196"/>
      <c r="J163" s="188"/>
      <c r="Q163" s="182"/>
      <c r="R163" s="149" t="s">
        <v>296</v>
      </c>
      <c r="U163" s="188">
        <v>2648.5889299999999</v>
      </c>
      <c r="W163" s="197"/>
      <c r="Y163" s="188"/>
    </row>
    <row r="164" spans="2:27" ht="21" hidden="1" customHeight="1">
      <c r="B164" s="182"/>
      <c r="C164" s="149"/>
      <c r="F164" s="196"/>
      <c r="J164" s="188"/>
      <c r="Q164" s="182"/>
      <c r="R164" s="149" t="s">
        <v>297</v>
      </c>
      <c r="U164" s="200">
        <v>5137312.0305799237</v>
      </c>
      <c r="Y164" s="188"/>
    </row>
    <row r="165" spans="2:27" ht="21" hidden="1" customHeight="1">
      <c r="B165" s="182"/>
      <c r="C165" s="151" t="s">
        <v>277</v>
      </c>
      <c r="F165" s="196"/>
      <c r="J165" s="188"/>
      <c r="Q165" s="182"/>
      <c r="R165" s="149" t="s">
        <v>298</v>
      </c>
      <c r="Y165" s="188"/>
    </row>
    <row r="166" spans="2:27" ht="21" hidden="1" customHeight="1">
      <c r="B166" s="182"/>
      <c r="C166" s="149" t="s">
        <v>278</v>
      </c>
      <c r="F166" s="152" t="s">
        <v>279</v>
      </c>
      <c r="G166" s="183"/>
      <c r="J166" s="188"/>
      <c r="N166" s="149" t="s">
        <v>278</v>
      </c>
      <c r="Q166" s="182"/>
      <c r="R166" s="149" t="s">
        <v>299</v>
      </c>
      <c r="U166" s="188">
        <v>-165807.00339</v>
      </c>
      <c r="Y166" s="188"/>
    </row>
    <row r="167" spans="2:27" ht="21" hidden="1" customHeight="1">
      <c r="B167" s="182"/>
      <c r="C167" s="149" t="s">
        <v>281</v>
      </c>
      <c r="F167" s="188">
        <v>20098.682142196001</v>
      </c>
      <c r="H167" s="197"/>
      <c r="J167" s="188"/>
      <c r="N167" s="149" t="s">
        <v>281</v>
      </c>
      <c r="Q167" s="182"/>
      <c r="R167" s="149" t="s">
        <v>300</v>
      </c>
      <c r="U167" s="188">
        <v>-197760.28411000001</v>
      </c>
      <c r="Y167" s="188"/>
    </row>
    <row r="168" spans="2:27" ht="21" hidden="1" customHeight="1">
      <c r="B168" s="182"/>
      <c r="C168" s="149" t="s">
        <v>282</v>
      </c>
      <c r="F168" s="188">
        <v>102356.07498060531</v>
      </c>
      <c r="H168" s="197"/>
      <c r="J168" s="188"/>
      <c r="N168" s="149" t="s">
        <v>282</v>
      </c>
      <c r="Q168" s="182"/>
      <c r="R168" s="199" t="s">
        <v>301</v>
      </c>
      <c r="U168" s="188">
        <v>-12142.342120000001</v>
      </c>
      <c r="Y168" s="188"/>
    </row>
    <row r="169" spans="2:27" ht="21" hidden="1" customHeight="1">
      <c r="B169" s="182"/>
      <c r="C169" s="149" t="s">
        <v>283</v>
      </c>
      <c r="F169" s="188">
        <v>449.34031999999286</v>
      </c>
      <c r="H169" s="198"/>
      <c r="J169" s="188"/>
      <c r="N169" s="149" t="s">
        <v>283</v>
      </c>
      <c r="Q169" s="182"/>
      <c r="R169" s="199" t="s">
        <v>302</v>
      </c>
      <c r="U169" s="188">
        <v>-157136.66790999996</v>
      </c>
      <c r="Y169" s="188"/>
    </row>
    <row r="170" spans="2:27" ht="21" hidden="1" customHeight="1">
      <c r="B170" s="182"/>
      <c r="C170" s="199" t="s">
        <v>284</v>
      </c>
      <c r="F170" s="188">
        <v>434596.41840163281</v>
      </c>
      <c r="H170" s="197"/>
      <c r="J170" s="188"/>
      <c r="N170" s="199" t="s">
        <v>284</v>
      </c>
      <c r="Q170" s="182"/>
      <c r="R170" s="199" t="s">
        <v>303</v>
      </c>
      <c r="U170" s="188">
        <v>11946.31906</v>
      </c>
      <c r="Y170" s="188"/>
    </row>
    <row r="171" spans="2:27" ht="21" hidden="1" customHeight="1">
      <c r="B171" s="182"/>
      <c r="C171" s="199" t="s">
        <v>285</v>
      </c>
      <c r="F171" s="188">
        <v>35588.420479999972</v>
      </c>
      <c r="H171" s="197"/>
      <c r="J171" s="188"/>
      <c r="N171" s="199" t="s">
        <v>285</v>
      </c>
      <c r="Q171" s="182"/>
      <c r="R171" s="199" t="s">
        <v>304</v>
      </c>
      <c r="U171" s="188">
        <v>-14684.216769999999</v>
      </c>
      <c r="Y171" s="188"/>
    </row>
    <row r="172" spans="2:27" ht="21" hidden="1" customHeight="1">
      <c r="B172" s="182"/>
      <c r="C172" s="199" t="s">
        <v>286</v>
      </c>
      <c r="F172" s="188">
        <v>33340.69409988838</v>
      </c>
      <c r="H172" s="197"/>
      <c r="J172" s="188"/>
      <c r="N172" s="199" t="s">
        <v>286</v>
      </c>
      <c r="Q172" s="182"/>
      <c r="R172" s="199" t="s">
        <v>305</v>
      </c>
      <c r="U172" s="188">
        <v>-2175.1569099999997</v>
      </c>
      <c r="Y172" s="188"/>
    </row>
    <row r="173" spans="2:27" ht="21" hidden="1" customHeight="1">
      <c r="B173" s="182"/>
      <c r="C173" s="149" t="s">
        <v>287</v>
      </c>
      <c r="F173" s="188">
        <v>27409.69987</v>
      </c>
      <c r="H173" s="197"/>
      <c r="J173" s="188"/>
      <c r="N173" s="149" t="s">
        <v>287</v>
      </c>
      <c r="Q173" s="182"/>
      <c r="R173" s="199" t="s">
        <v>306</v>
      </c>
      <c r="U173" s="188">
        <v>-2997.7466500000005</v>
      </c>
      <c r="Y173" s="188"/>
    </row>
    <row r="174" spans="2:27" ht="21" hidden="1" customHeight="1">
      <c r="B174" s="182"/>
      <c r="C174" s="199" t="s">
        <v>288</v>
      </c>
      <c r="F174" s="188">
        <v>5629.4097499999989</v>
      </c>
      <c r="H174" s="197"/>
      <c r="J174" s="188"/>
      <c r="N174" s="199" t="s">
        <v>288</v>
      </c>
      <c r="Q174" s="182"/>
      <c r="R174" s="199" t="s">
        <v>307</v>
      </c>
      <c r="U174" s="188">
        <v>-52440.009549399998</v>
      </c>
      <c r="Y174" s="188"/>
    </row>
    <row r="175" spans="2:27" ht="21.75" hidden="1" customHeight="1" thickBot="1">
      <c r="B175" s="182"/>
      <c r="C175" s="199" t="s">
        <v>289</v>
      </c>
      <c r="F175" s="188">
        <v>623577.82698999997</v>
      </c>
      <c r="H175" s="197"/>
      <c r="J175" s="188"/>
      <c r="N175" s="199" t="s">
        <v>289</v>
      </c>
      <c r="Q175" s="182"/>
      <c r="R175" s="199" t="s">
        <v>308</v>
      </c>
      <c r="U175" s="188">
        <v>-1773297.36091</v>
      </c>
      <c r="Y175" s="188"/>
      <c r="AA175" s="195"/>
    </row>
    <row r="176" spans="2:27" ht="21" hidden="1" customHeight="1">
      <c r="B176" s="182"/>
      <c r="C176" s="199" t="s">
        <v>290</v>
      </c>
      <c r="F176" s="188">
        <v>15249</v>
      </c>
      <c r="H176" s="197"/>
      <c r="J176" s="188"/>
      <c r="N176" s="199" t="s">
        <v>290</v>
      </c>
      <c r="Q176" s="182"/>
      <c r="R176" s="199" t="s">
        <v>309</v>
      </c>
      <c r="U176" s="188">
        <v>-1809.7320699999998</v>
      </c>
      <c r="Y176" s="188"/>
    </row>
    <row r="177" spans="2:25" ht="21" hidden="1" customHeight="1">
      <c r="B177" s="182"/>
      <c r="C177" s="149" t="s">
        <v>291</v>
      </c>
      <c r="F177" s="188">
        <v>1881333.4879000001</v>
      </c>
      <c r="H177" s="197"/>
      <c r="J177" s="188"/>
      <c r="N177" s="149" t="s">
        <v>291</v>
      </c>
      <c r="Q177" s="182"/>
      <c r="R177" s="149" t="s">
        <v>310</v>
      </c>
      <c r="U177" s="188">
        <v>-114752.22244</v>
      </c>
      <c r="Y177" s="188"/>
    </row>
    <row r="178" spans="2:25" ht="21" hidden="1" customHeight="1">
      <c r="B178" s="182"/>
      <c r="C178" s="199" t="s">
        <v>292</v>
      </c>
      <c r="F178" s="188">
        <v>145872.60121560143</v>
      </c>
      <c r="H178" s="197"/>
      <c r="J178" s="188"/>
      <c r="N178" s="199" t="s">
        <v>292</v>
      </c>
      <c r="Q178" s="182"/>
      <c r="R178" s="149" t="s">
        <v>311</v>
      </c>
      <c r="U178" s="188">
        <v>-1157.7260700000002</v>
      </c>
      <c r="Y178" s="188"/>
    </row>
    <row r="179" spans="2:25" ht="21" hidden="1" customHeight="1">
      <c r="B179" s="182"/>
      <c r="C179" s="149" t="s">
        <v>293</v>
      </c>
      <c r="F179" s="188">
        <v>2753.2999500000001</v>
      </c>
      <c r="H179" s="197"/>
      <c r="J179" s="188"/>
      <c r="N179" s="149" t="s">
        <v>293</v>
      </c>
      <c r="Q179" s="182"/>
      <c r="R179" s="149" t="s">
        <v>312</v>
      </c>
      <c r="U179" s="201">
        <v>-2484214.1498393998</v>
      </c>
      <c r="Y179" s="188"/>
    </row>
    <row r="180" spans="2:25" ht="21" hidden="1" customHeight="1">
      <c r="B180" s="182"/>
      <c r="C180" s="199" t="s">
        <v>294</v>
      </c>
      <c r="F180" s="188">
        <v>269145.89656999998</v>
      </c>
      <c r="H180" s="197"/>
      <c r="J180" s="188"/>
      <c r="N180" s="199" t="s">
        <v>294</v>
      </c>
      <c r="Q180" s="182"/>
      <c r="R180" s="149" t="s">
        <v>313</v>
      </c>
      <c r="U180" s="202">
        <v>2653097.8807405238</v>
      </c>
      <c r="Y180" s="188"/>
    </row>
    <row r="181" spans="2:25" ht="21" hidden="1" customHeight="1">
      <c r="B181" s="182"/>
      <c r="C181" s="199" t="s">
        <v>295</v>
      </c>
      <c r="F181" s="188">
        <v>1537262.58898</v>
      </c>
      <c r="H181" s="197"/>
      <c r="J181" s="188"/>
      <c r="N181" s="199" t="s">
        <v>295</v>
      </c>
      <c r="Q181" s="182"/>
      <c r="R181" s="199" t="s">
        <v>314</v>
      </c>
      <c r="Y181" s="188"/>
    </row>
    <row r="182" spans="2:25" ht="21" hidden="1" customHeight="1">
      <c r="B182" s="182"/>
      <c r="C182" s="149" t="s">
        <v>296</v>
      </c>
      <c r="F182" s="188">
        <v>2648.5889299999999</v>
      </c>
      <c r="H182" s="197"/>
      <c r="J182" s="188"/>
      <c r="N182" s="149" t="s">
        <v>296</v>
      </c>
      <c r="Q182" s="182"/>
      <c r="R182" s="199"/>
      <c r="Y182" s="188"/>
    </row>
    <row r="183" spans="2:25" ht="21" hidden="1" customHeight="1">
      <c r="B183" s="182"/>
      <c r="C183" s="149" t="s">
        <v>297</v>
      </c>
      <c r="F183" s="200">
        <v>5137312.0305799237</v>
      </c>
      <c r="J183" s="188"/>
      <c r="N183" s="149" t="s">
        <v>297</v>
      </c>
      <c r="Q183" s="182"/>
      <c r="R183" s="199"/>
      <c r="U183" s="152" t="s">
        <v>280</v>
      </c>
      <c r="Y183" s="188"/>
    </row>
    <row r="184" spans="2:25" ht="21" hidden="1" customHeight="1">
      <c r="B184" s="182"/>
      <c r="C184" s="149" t="s">
        <v>298</v>
      </c>
      <c r="J184" s="188"/>
      <c r="N184" s="149" t="s">
        <v>298</v>
      </c>
      <c r="Q184" s="182"/>
      <c r="R184" s="199" t="s">
        <v>291</v>
      </c>
      <c r="U184" s="149">
        <v>160</v>
      </c>
      <c r="Y184" s="188"/>
    </row>
    <row r="185" spans="2:25" ht="21" hidden="1" customHeight="1">
      <c r="B185" s="182"/>
      <c r="C185" s="149" t="s">
        <v>299</v>
      </c>
      <c r="F185" s="188">
        <v>-165807.00339</v>
      </c>
      <c r="J185" s="188"/>
      <c r="N185" s="149" t="s">
        <v>299</v>
      </c>
      <c r="Q185" s="182"/>
      <c r="R185" s="199" t="s">
        <v>311</v>
      </c>
      <c r="U185" s="149">
        <v>-157</v>
      </c>
      <c r="Y185" s="188"/>
    </row>
    <row r="186" spans="2:25" ht="21" hidden="1" customHeight="1">
      <c r="B186" s="182"/>
      <c r="C186" s="149" t="s">
        <v>300</v>
      </c>
      <c r="F186" s="188">
        <v>-197760.28411000001</v>
      </c>
      <c r="J186" s="188"/>
      <c r="N186" s="149" t="s">
        <v>300</v>
      </c>
      <c r="Q186" s="182"/>
      <c r="R186" s="199"/>
      <c r="Y186" s="188"/>
    </row>
    <row r="187" spans="2:25" ht="21" hidden="1" customHeight="1">
      <c r="B187" s="182"/>
      <c r="C187" s="199" t="s">
        <v>301</v>
      </c>
      <c r="F187" s="188">
        <v>-12142.342120000001</v>
      </c>
      <c r="J187" s="188"/>
      <c r="N187" s="199" t="s">
        <v>301</v>
      </c>
      <c r="Q187" s="182"/>
      <c r="R187" s="203" t="s">
        <v>315</v>
      </c>
      <c r="Y187" s="188"/>
    </row>
    <row r="188" spans="2:25" ht="21" hidden="1" customHeight="1">
      <c r="B188" s="182"/>
      <c r="C188" s="199" t="s">
        <v>302</v>
      </c>
      <c r="F188" s="188">
        <v>-157136.66790999996</v>
      </c>
      <c r="J188" s="188"/>
      <c r="N188" s="199" t="s">
        <v>302</v>
      </c>
      <c r="Q188" s="182"/>
      <c r="R188" s="203"/>
      <c r="U188" s="152" t="s">
        <v>317</v>
      </c>
      <c r="Y188" s="188"/>
    </row>
    <row r="189" spans="2:25" ht="21" hidden="1" customHeight="1">
      <c r="B189" s="182"/>
      <c r="C189" s="199" t="s">
        <v>303</v>
      </c>
      <c r="F189" s="188">
        <v>11946.31906</v>
      </c>
      <c r="J189" s="188"/>
      <c r="N189" s="199" t="s">
        <v>303</v>
      </c>
      <c r="Q189" s="182"/>
      <c r="R189" s="199" t="s">
        <v>8</v>
      </c>
      <c r="U189" s="188">
        <v>-4069.7048599999998</v>
      </c>
      <c r="Y189" s="188"/>
    </row>
    <row r="190" spans="2:25" ht="21" hidden="1" customHeight="1">
      <c r="B190" s="182"/>
      <c r="C190" s="199" t="s">
        <v>304</v>
      </c>
      <c r="F190" s="188">
        <v>-14684.216769999999</v>
      </c>
      <c r="J190" s="188"/>
      <c r="N190" s="199" t="s">
        <v>304</v>
      </c>
      <c r="Q190" s="182"/>
      <c r="R190" s="199" t="s">
        <v>318</v>
      </c>
      <c r="U190" s="188">
        <v>-101316.68152</v>
      </c>
      <c r="Y190" s="188"/>
    </row>
    <row r="191" spans="2:25" ht="21" hidden="1" customHeight="1">
      <c r="B191" s="182"/>
      <c r="C191" s="199" t="s">
        <v>305</v>
      </c>
      <c r="F191" s="188">
        <v>-2175.1569099999997</v>
      </c>
      <c r="J191" s="188"/>
      <c r="N191" s="199" t="s">
        <v>305</v>
      </c>
      <c r="Q191" s="182"/>
      <c r="R191" s="199" t="s">
        <v>319</v>
      </c>
      <c r="U191" s="188">
        <v>-177095.69029</v>
      </c>
      <c r="Y191" s="188"/>
    </row>
    <row r="192" spans="2:25" ht="21" hidden="1" customHeight="1">
      <c r="B192" s="182"/>
      <c r="C192" s="199" t="s">
        <v>306</v>
      </c>
      <c r="F192" s="188">
        <v>-2997.7466500000005</v>
      </c>
      <c r="J192" s="188"/>
      <c r="N192" s="199" t="s">
        <v>306</v>
      </c>
      <c r="Q192" s="182"/>
      <c r="R192" s="199" t="s">
        <v>320</v>
      </c>
      <c r="U192" s="188">
        <v>-1787.57312</v>
      </c>
      <c r="Y192" s="188"/>
    </row>
    <row r="193" spans="2:25" ht="21" hidden="1" customHeight="1">
      <c r="B193" s="182"/>
      <c r="C193" s="199" t="s">
        <v>307</v>
      </c>
      <c r="F193" s="188">
        <v>-52440.009549399998</v>
      </c>
      <c r="J193" s="188"/>
      <c r="N193" s="199" t="s">
        <v>307</v>
      </c>
      <c r="Q193" s="182"/>
      <c r="R193" s="199" t="s">
        <v>321</v>
      </c>
      <c r="U193" s="188">
        <v>-265178.01757999999</v>
      </c>
      <c r="Y193" s="188"/>
    </row>
    <row r="194" spans="2:25" ht="21" hidden="1" customHeight="1">
      <c r="B194" s="182"/>
      <c r="C194" s="199" t="s">
        <v>308</v>
      </c>
      <c r="F194" s="188">
        <v>-1773297.36091</v>
      </c>
      <c r="J194" s="188"/>
      <c r="L194" s="195"/>
      <c r="N194" s="199" t="s">
        <v>308</v>
      </c>
      <c r="Q194" s="182"/>
      <c r="R194" s="199" t="s">
        <v>322</v>
      </c>
      <c r="U194" s="188">
        <v>-2028.25875</v>
      </c>
      <c r="Y194" s="188"/>
    </row>
    <row r="195" spans="2:25" ht="21" hidden="1" customHeight="1">
      <c r="B195" s="182"/>
      <c r="C195" s="199" t="s">
        <v>309</v>
      </c>
      <c r="F195" s="188">
        <v>-1809.7320699999998</v>
      </c>
      <c r="J195" s="188"/>
      <c r="N195" s="199" t="s">
        <v>309</v>
      </c>
      <c r="Q195" s="182"/>
      <c r="R195" s="199" t="s">
        <v>323</v>
      </c>
      <c r="U195" s="188">
        <v>-7900</v>
      </c>
      <c r="Y195" s="188"/>
    </row>
    <row r="196" spans="2:25" ht="21" hidden="1" customHeight="1">
      <c r="B196" s="182"/>
      <c r="C196" s="149" t="s">
        <v>310</v>
      </c>
      <c r="F196" s="188">
        <v>-114752.22244</v>
      </c>
      <c r="J196" s="188"/>
      <c r="N196" s="149" t="s">
        <v>310</v>
      </c>
      <c r="Q196" s="182"/>
      <c r="R196" s="199" t="s">
        <v>324</v>
      </c>
      <c r="U196" s="188">
        <v>-4302.6846100000002</v>
      </c>
      <c r="Y196" s="188"/>
    </row>
    <row r="197" spans="2:25" ht="21" hidden="1" customHeight="1">
      <c r="B197" s="182"/>
      <c r="C197" s="149" t="s">
        <v>311</v>
      </c>
      <c r="F197" s="188">
        <v>-1157.7260700000002</v>
      </c>
      <c r="J197" s="188"/>
      <c r="N197" s="149" t="s">
        <v>311</v>
      </c>
      <c r="Q197" s="182"/>
      <c r="R197" s="199" t="s">
        <v>184</v>
      </c>
      <c r="U197" s="188">
        <v>-7920.3696799999998</v>
      </c>
      <c r="Y197" s="188"/>
    </row>
    <row r="198" spans="2:25" ht="21" hidden="1" customHeight="1">
      <c r="B198" s="182"/>
      <c r="C198" s="149" t="s">
        <v>312</v>
      </c>
      <c r="F198" s="201">
        <v>-2484214.1498393998</v>
      </c>
      <c r="J198" s="188"/>
      <c r="N198" s="149" t="s">
        <v>312</v>
      </c>
      <c r="Q198" s="182"/>
      <c r="R198" s="199" t="s">
        <v>25</v>
      </c>
      <c r="U198" s="188">
        <v>-104375.07554000001</v>
      </c>
      <c r="Y198" s="188"/>
    </row>
    <row r="199" spans="2:25" ht="21.75" hidden="1" customHeight="1" thickBot="1">
      <c r="B199" s="182"/>
      <c r="C199" s="149" t="s">
        <v>313</v>
      </c>
      <c r="F199" s="202">
        <v>2653097.8807405238</v>
      </c>
      <c r="J199" s="188"/>
      <c r="N199" s="149" t="s">
        <v>313</v>
      </c>
      <c r="Q199" s="182"/>
      <c r="R199" s="199" t="s">
        <v>27</v>
      </c>
      <c r="U199" s="188">
        <v>-17751.299940000001</v>
      </c>
      <c r="Y199" s="188"/>
    </row>
    <row r="200" spans="2:25" ht="21" hidden="1" customHeight="1">
      <c r="B200" s="182"/>
      <c r="C200" s="199" t="s">
        <v>314</v>
      </c>
      <c r="J200" s="188"/>
      <c r="Q200" s="182"/>
      <c r="R200" s="199" t="s">
        <v>325</v>
      </c>
      <c r="U200" s="188">
        <v>-49534.412700000001</v>
      </c>
      <c r="Y200" s="188"/>
    </row>
    <row r="201" spans="2:25" ht="21" hidden="1" customHeight="1">
      <c r="B201" s="182"/>
      <c r="C201" s="199"/>
      <c r="J201" s="188"/>
      <c r="Q201" s="182"/>
      <c r="R201" s="199" t="s">
        <v>30</v>
      </c>
      <c r="U201" s="188">
        <v>-976.23347000000001</v>
      </c>
      <c r="Y201" s="188"/>
    </row>
    <row r="202" spans="2:25" ht="21" hidden="1" customHeight="1">
      <c r="B202" s="182"/>
      <c r="C202" s="199"/>
      <c r="F202" s="152" t="s">
        <v>280</v>
      </c>
      <c r="J202" s="188"/>
      <c r="Q202" s="182"/>
      <c r="R202" s="199" t="s">
        <v>29</v>
      </c>
      <c r="U202" s="188">
        <v>-100</v>
      </c>
      <c r="Y202" s="188"/>
    </row>
    <row r="203" spans="2:25" ht="21" hidden="1" customHeight="1">
      <c r="B203" s="182"/>
      <c r="C203" s="199" t="s">
        <v>291</v>
      </c>
      <c r="F203" s="149">
        <v>160</v>
      </c>
      <c r="J203" s="188"/>
      <c r="Q203" s="182"/>
      <c r="R203" s="199"/>
      <c r="U203" s="188"/>
      <c r="Y203" s="188"/>
    </row>
    <row r="204" spans="2:25" ht="21" hidden="1" customHeight="1">
      <c r="B204" s="182"/>
      <c r="C204" s="199" t="s">
        <v>311</v>
      </c>
      <c r="F204" s="149">
        <v>-157</v>
      </c>
      <c r="J204" s="188"/>
      <c r="Q204" s="182"/>
      <c r="R204" s="199" t="s">
        <v>326</v>
      </c>
      <c r="U204" s="188">
        <v>5581.9604400000007</v>
      </c>
      <c r="Y204" s="188"/>
    </row>
    <row r="205" spans="2:25" ht="21" hidden="1" customHeight="1">
      <c r="B205" s="182"/>
      <c r="C205" s="199"/>
      <c r="J205" s="188"/>
      <c r="Q205" s="182"/>
      <c r="R205" s="199" t="s">
        <v>327</v>
      </c>
      <c r="U205" s="188">
        <v>1152.1519699999999</v>
      </c>
      <c r="Y205" s="188"/>
    </row>
    <row r="206" spans="2:25" ht="21" hidden="1" customHeight="1">
      <c r="B206" s="182"/>
      <c r="C206" s="203" t="s">
        <v>315</v>
      </c>
      <c r="J206" s="188"/>
      <c r="N206" s="199" t="s">
        <v>316</v>
      </c>
      <c r="Q206" s="182"/>
      <c r="R206" s="199" t="s">
        <v>328</v>
      </c>
      <c r="U206" s="188">
        <v>67379.743860000002</v>
      </c>
      <c r="Y206" s="188"/>
    </row>
    <row r="207" spans="2:25" ht="21" hidden="1" customHeight="1">
      <c r="B207" s="182"/>
      <c r="C207" s="203"/>
      <c r="F207" s="152" t="s">
        <v>317</v>
      </c>
      <c r="J207" s="188"/>
      <c r="N207" s="199"/>
      <c r="Q207" s="182"/>
      <c r="R207" s="199" t="s">
        <v>36</v>
      </c>
      <c r="U207" s="188">
        <v>32714.819449999999</v>
      </c>
      <c r="Y207" s="188"/>
    </row>
    <row r="208" spans="2:25" ht="21" hidden="1" customHeight="1">
      <c r="B208" s="182"/>
      <c r="C208" s="199" t="s">
        <v>8</v>
      </c>
      <c r="F208" s="188">
        <v>-4069.7048599999998</v>
      </c>
      <c r="J208" s="188"/>
      <c r="N208" s="199" t="s">
        <v>8</v>
      </c>
      <c r="Q208" s="182"/>
      <c r="R208" s="199" t="s">
        <v>329</v>
      </c>
      <c r="U208" s="188">
        <v>395489.56372000003</v>
      </c>
      <c r="Y208" s="188"/>
    </row>
    <row r="209" spans="2:27" ht="21" hidden="1" customHeight="1">
      <c r="B209" s="182"/>
      <c r="C209" s="199" t="s">
        <v>318</v>
      </c>
      <c r="F209" s="188">
        <v>-101316.68152</v>
      </c>
      <c r="J209" s="188"/>
      <c r="N209" s="199" t="s">
        <v>318</v>
      </c>
      <c r="Q209" s="182"/>
      <c r="R209" s="199" t="s">
        <v>37</v>
      </c>
      <c r="U209" s="188">
        <v>2153.8400099999999</v>
      </c>
      <c r="Y209" s="188"/>
    </row>
    <row r="210" spans="2:27" ht="21" hidden="1" customHeight="1">
      <c r="B210" s="182"/>
      <c r="C210" s="199" t="s">
        <v>319</v>
      </c>
      <c r="F210" s="188">
        <v>-177095.69029</v>
      </c>
      <c r="J210" s="188"/>
      <c r="N210" s="199" t="s">
        <v>319</v>
      </c>
      <c r="Q210" s="182"/>
      <c r="R210" s="199" t="s">
        <v>40</v>
      </c>
      <c r="U210" s="188">
        <v>21293.041789999999</v>
      </c>
      <c r="Y210" s="188"/>
    </row>
    <row r="211" spans="2:27" ht="21" hidden="1" customHeight="1">
      <c r="B211" s="182"/>
      <c r="C211" s="199" t="s">
        <v>320</v>
      </c>
      <c r="F211" s="188">
        <v>-1787.57312</v>
      </c>
      <c r="J211" s="188"/>
      <c r="N211" s="199" t="s">
        <v>320</v>
      </c>
      <c r="Q211" s="182"/>
      <c r="R211" s="199" t="s">
        <v>330</v>
      </c>
      <c r="U211" s="188">
        <v>30000</v>
      </c>
      <c r="Y211" s="188"/>
    </row>
    <row r="212" spans="2:27" ht="21" hidden="1" customHeight="1">
      <c r="B212" s="182"/>
      <c r="C212" s="199" t="s">
        <v>321</v>
      </c>
      <c r="F212" s="188">
        <v>-265178.01757999999</v>
      </c>
      <c r="J212" s="188"/>
      <c r="N212" s="199" t="s">
        <v>321</v>
      </c>
      <c r="Q212" s="182"/>
      <c r="R212" s="199" t="s">
        <v>41</v>
      </c>
      <c r="U212" s="188">
        <v>732.23575000000005</v>
      </c>
      <c r="Y212" s="188"/>
    </row>
    <row r="213" spans="2:27" ht="21" hidden="1" customHeight="1">
      <c r="B213" s="182"/>
      <c r="C213" s="199" t="s">
        <v>322</v>
      </c>
      <c r="F213" s="188">
        <v>-2028.25875</v>
      </c>
      <c r="J213" s="188"/>
      <c r="N213" s="199" t="s">
        <v>322</v>
      </c>
      <c r="Q213" s="182"/>
      <c r="R213" s="199" t="s">
        <v>43</v>
      </c>
      <c r="U213" s="188">
        <v>2495.2427699999998</v>
      </c>
      <c r="Y213" s="188"/>
    </row>
    <row r="214" spans="2:27" ht="21" hidden="1" customHeight="1">
      <c r="B214" s="182"/>
      <c r="C214" s="199" t="s">
        <v>323</v>
      </c>
      <c r="F214" s="188">
        <v>-7900</v>
      </c>
      <c r="J214" s="188"/>
      <c r="N214" s="199" t="s">
        <v>323</v>
      </c>
      <c r="Q214" s="182"/>
      <c r="R214" s="199" t="s">
        <v>42</v>
      </c>
      <c r="U214" s="188">
        <v>2867.5401299999999</v>
      </c>
      <c r="Y214" s="188"/>
    </row>
    <row r="215" spans="2:27" ht="21" hidden="1" customHeight="1">
      <c r="B215" s="182"/>
      <c r="C215" s="199" t="s">
        <v>324</v>
      </c>
      <c r="F215" s="188">
        <v>-4302.6846100000002</v>
      </c>
      <c r="J215" s="188"/>
      <c r="N215" s="199" t="s">
        <v>324</v>
      </c>
      <c r="Q215" s="182"/>
      <c r="R215" s="199"/>
      <c r="U215" s="196"/>
      <c r="Y215" s="188"/>
    </row>
    <row r="216" spans="2:27" ht="21" hidden="1" customHeight="1">
      <c r="B216" s="182"/>
      <c r="C216" s="199" t="s">
        <v>184</v>
      </c>
      <c r="F216" s="188">
        <v>-7920.3696799999998</v>
      </c>
      <c r="J216" s="188"/>
      <c r="N216" s="199" t="s">
        <v>184</v>
      </c>
      <c r="Q216" s="182"/>
      <c r="R216" s="149"/>
      <c r="U216" s="196"/>
      <c r="Y216" s="188"/>
    </row>
    <row r="217" spans="2:27" ht="21" hidden="1" customHeight="1">
      <c r="B217" s="182"/>
      <c r="C217" s="199" t="s">
        <v>25</v>
      </c>
      <c r="F217" s="188">
        <v>-104375.07554000001</v>
      </c>
      <c r="J217" s="188"/>
      <c r="N217" s="199" t="s">
        <v>25</v>
      </c>
    </row>
    <row r="218" spans="2:27" ht="21" hidden="1" customHeight="1">
      <c r="B218" s="182"/>
      <c r="C218" s="199" t="s">
        <v>27</v>
      </c>
      <c r="F218" s="188">
        <v>-17751.299940000001</v>
      </c>
      <c r="J218" s="188"/>
      <c r="N218" s="199" t="s">
        <v>27</v>
      </c>
      <c r="Q218" s="182"/>
      <c r="R218" s="199"/>
      <c r="U218" s="196"/>
      <c r="Y218" s="188"/>
    </row>
    <row r="219" spans="2:27" ht="21" hidden="1" customHeight="1">
      <c r="B219" s="182"/>
      <c r="C219" s="199" t="s">
        <v>325</v>
      </c>
      <c r="F219" s="188">
        <v>-49534.412700000001</v>
      </c>
      <c r="J219" s="188"/>
      <c r="N219" s="199" t="s">
        <v>325</v>
      </c>
      <c r="Q219" s="182"/>
      <c r="R219" s="149"/>
      <c r="U219" s="196"/>
      <c r="Y219" s="188"/>
    </row>
    <row r="220" spans="2:27" ht="21" hidden="1" customHeight="1">
      <c r="B220" s="182"/>
      <c r="C220" s="199" t="s">
        <v>30</v>
      </c>
      <c r="F220" s="188">
        <v>-976.23347000000001</v>
      </c>
      <c r="J220" s="188"/>
      <c r="N220" s="199" t="s">
        <v>30</v>
      </c>
    </row>
    <row r="221" spans="2:27" ht="21" hidden="1" customHeight="1">
      <c r="B221" s="182"/>
      <c r="C221" s="199" t="s">
        <v>29</v>
      </c>
      <c r="F221" s="188">
        <v>-100</v>
      </c>
      <c r="J221" s="188"/>
      <c r="N221" s="199" t="s">
        <v>29</v>
      </c>
      <c r="Q221" s="172" t="s">
        <v>355</v>
      </c>
      <c r="R221" s="172"/>
      <c r="S221" s="172"/>
      <c r="T221" s="172"/>
      <c r="U221" s="172"/>
      <c r="V221" s="172"/>
      <c r="W221" s="172"/>
      <c r="X221" s="172"/>
      <c r="Y221" s="172"/>
      <c r="Z221" s="172"/>
      <c r="AA221" s="172"/>
    </row>
    <row r="222" spans="2:27" ht="21" hidden="1" customHeight="1">
      <c r="B222" s="182"/>
      <c r="C222" s="199"/>
      <c r="F222" s="188"/>
      <c r="J222" s="188"/>
      <c r="N222" s="199"/>
      <c r="R222" s="204" t="s">
        <v>157</v>
      </c>
      <c r="S222" s="182" t="s">
        <v>158</v>
      </c>
      <c r="U222" s="196">
        <v>0</v>
      </c>
      <c r="W222" s="170"/>
      <c r="Y222" s="166">
        <v>0.1117600001161918</v>
      </c>
    </row>
    <row r="223" spans="2:27" ht="21" hidden="1" customHeight="1">
      <c r="B223" s="182"/>
      <c r="C223" s="199" t="s">
        <v>326</v>
      </c>
      <c r="F223" s="188">
        <v>5581.9604400000007</v>
      </c>
      <c r="J223" s="188"/>
      <c r="N223" s="199" t="s">
        <v>326</v>
      </c>
      <c r="U223" s="195"/>
    </row>
    <row r="224" spans="2:27" ht="21" hidden="1" customHeight="1">
      <c r="B224" s="182"/>
      <c r="C224" s="199" t="s">
        <v>327</v>
      </c>
      <c r="F224" s="188">
        <v>1152.1519699999999</v>
      </c>
      <c r="J224" s="188"/>
      <c r="N224" s="199" t="s">
        <v>327</v>
      </c>
      <c r="U224" s="195">
        <v>0</v>
      </c>
      <c r="Y224" s="196"/>
    </row>
    <row r="225" spans="2:23" ht="21" hidden="1" customHeight="1">
      <c r="B225" s="182"/>
      <c r="C225" s="199" t="s">
        <v>328</v>
      </c>
      <c r="F225" s="188">
        <v>67379.743860000002</v>
      </c>
      <c r="J225" s="188"/>
      <c r="N225" s="199" t="s">
        <v>328</v>
      </c>
      <c r="W225" s="166"/>
    </row>
    <row r="226" spans="2:23" ht="21" hidden="1" customHeight="1">
      <c r="B226" s="182"/>
      <c r="C226" s="199" t="s">
        <v>36</v>
      </c>
      <c r="F226" s="188">
        <v>32714.819449999999</v>
      </c>
      <c r="J226" s="188"/>
      <c r="N226" s="199" t="s">
        <v>36</v>
      </c>
      <c r="U226" s="196"/>
      <c r="W226" s="118"/>
    </row>
    <row r="227" spans="2:23" ht="21" hidden="1" customHeight="1">
      <c r="B227" s="182"/>
      <c r="C227" s="199" t="s">
        <v>329</v>
      </c>
      <c r="F227" s="188">
        <v>395489.56372000003</v>
      </c>
      <c r="J227" s="188"/>
      <c r="N227" s="199" t="s">
        <v>329</v>
      </c>
    </row>
    <row r="228" spans="2:23" ht="21" hidden="1" customHeight="1">
      <c r="B228" s="182"/>
      <c r="C228" s="199" t="s">
        <v>37</v>
      </c>
      <c r="F228" s="188">
        <v>2153.8400099999999</v>
      </c>
      <c r="J228" s="188"/>
      <c r="N228" s="199" t="s">
        <v>37</v>
      </c>
    </row>
    <row r="229" spans="2:23" ht="21" hidden="1" customHeight="1">
      <c r="B229" s="182"/>
      <c r="C229" s="199" t="s">
        <v>40</v>
      </c>
      <c r="F229" s="188">
        <v>21293.041789999999</v>
      </c>
      <c r="J229" s="188"/>
      <c r="N229" s="199" t="s">
        <v>40</v>
      </c>
    </row>
    <row r="230" spans="2:23" ht="21" hidden="1" customHeight="1">
      <c r="B230" s="182"/>
      <c r="C230" s="199" t="s">
        <v>330</v>
      </c>
      <c r="F230" s="188">
        <v>30000</v>
      </c>
      <c r="J230" s="188"/>
      <c r="N230" s="199" t="s">
        <v>330</v>
      </c>
    </row>
    <row r="231" spans="2:23" ht="21" hidden="1" customHeight="1">
      <c r="B231" s="182"/>
      <c r="C231" s="199" t="s">
        <v>41</v>
      </c>
      <c r="F231" s="188">
        <v>732.23575000000005</v>
      </c>
      <c r="J231" s="188"/>
      <c r="N231" s="199" t="s">
        <v>41</v>
      </c>
    </row>
    <row r="232" spans="2:23" ht="21" hidden="1" customHeight="1">
      <c r="B232" s="182"/>
      <c r="C232" s="199" t="s">
        <v>43</v>
      </c>
      <c r="F232" s="188">
        <v>2495.2427699999998</v>
      </c>
      <c r="J232" s="188"/>
      <c r="N232" s="199" t="s">
        <v>43</v>
      </c>
    </row>
    <row r="233" spans="2:23" ht="21" hidden="1" customHeight="1">
      <c r="B233" s="182"/>
      <c r="C233" s="199" t="s">
        <v>42</v>
      </c>
      <c r="F233" s="188">
        <v>2867.5401299999999</v>
      </c>
      <c r="J233" s="188"/>
      <c r="N233" s="199" t="s">
        <v>42</v>
      </c>
    </row>
    <row r="234" spans="2:23" ht="21" hidden="1" customHeight="1">
      <c r="B234" s="182"/>
      <c r="C234" s="199"/>
      <c r="F234" s="196"/>
      <c r="J234" s="188"/>
    </row>
    <row r="235" spans="2:23" ht="21" hidden="1" customHeight="1">
      <c r="B235" s="182"/>
      <c r="C235" s="149"/>
      <c r="F235" s="196"/>
      <c r="J235" s="188"/>
    </row>
    <row r="236" spans="2:23" ht="21" hidden="1" customHeight="1"/>
    <row r="237" spans="2:23" ht="21" hidden="1" customHeight="1">
      <c r="B237" s="182"/>
      <c r="C237" s="199"/>
      <c r="F237" s="196"/>
      <c r="J237" s="188"/>
    </row>
    <row r="238" spans="2:23">
      <c r="B238" s="182"/>
      <c r="C238" s="199"/>
      <c r="F238" s="196"/>
      <c r="J238" s="188"/>
    </row>
    <row r="239" spans="2:23">
      <c r="B239" s="182"/>
      <c r="C239" s="199"/>
      <c r="F239" s="196"/>
      <c r="J239" s="188"/>
    </row>
    <row r="240" spans="2:23">
      <c r="B240" s="182"/>
      <c r="C240" s="199"/>
      <c r="F240" s="196"/>
      <c r="J240" s="188"/>
    </row>
    <row r="241" spans="2:10">
      <c r="B241" s="182"/>
      <c r="C241" s="199"/>
      <c r="F241" s="196"/>
      <c r="J241" s="188"/>
    </row>
    <row r="242" spans="2:10">
      <c r="B242" s="182"/>
      <c r="C242" s="199"/>
      <c r="F242" s="196"/>
      <c r="J242" s="188"/>
    </row>
    <row r="243" spans="2:10">
      <c r="B243" s="182"/>
      <c r="C243" s="199"/>
      <c r="F243" s="196"/>
      <c r="J243" s="188"/>
    </row>
    <row r="244" spans="2:10">
      <c r="B244" s="182"/>
      <c r="C244" s="199"/>
      <c r="F244" s="196"/>
      <c r="J244" s="188"/>
    </row>
    <row r="245" spans="2:10">
      <c r="B245" s="182"/>
      <c r="C245" s="199"/>
      <c r="F245" s="196"/>
      <c r="J245" s="188"/>
    </row>
    <row r="246" spans="2:10">
      <c r="B246" s="182"/>
      <c r="C246" s="199"/>
      <c r="F246" s="196"/>
      <c r="J246" s="188"/>
    </row>
    <row r="247" spans="2:10">
      <c r="B247" s="182"/>
      <c r="C247" s="199"/>
      <c r="F247" s="196"/>
      <c r="J247" s="188"/>
    </row>
    <row r="248" spans="2:10">
      <c r="B248" s="182"/>
      <c r="C248" s="199"/>
      <c r="F248" s="196"/>
      <c r="J248" s="188"/>
    </row>
    <row r="249" spans="2:10">
      <c r="B249" s="182"/>
      <c r="C249" s="199"/>
      <c r="F249" s="196"/>
      <c r="J249" s="188"/>
    </row>
    <row r="250" spans="2:10">
      <c r="B250" s="182"/>
      <c r="C250" s="199"/>
      <c r="F250" s="196"/>
      <c r="J250" s="188"/>
    </row>
    <row r="251" spans="2:10">
      <c r="B251" s="182"/>
      <c r="C251" s="199"/>
      <c r="F251" s="196"/>
      <c r="J251" s="188"/>
    </row>
    <row r="252" spans="2:10">
      <c r="B252" s="182"/>
      <c r="C252" s="199"/>
      <c r="F252" s="196"/>
      <c r="J252" s="188"/>
    </row>
    <row r="253" spans="2:10">
      <c r="B253" s="182"/>
      <c r="C253" s="199"/>
      <c r="F253" s="196"/>
      <c r="J253" s="188"/>
    </row>
    <row r="254" spans="2:10">
      <c r="B254" s="182"/>
      <c r="C254" s="199"/>
      <c r="F254" s="196"/>
      <c r="J254" s="188"/>
    </row>
    <row r="255" spans="2:10">
      <c r="B255" s="182"/>
      <c r="C255" s="199"/>
      <c r="F255" s="196"/>
      <c r="J255" s="188"/>
    </row>
    <row r="256" spans="2:10">
      <c r="B256" s="182"/>
      <c r="C256" s="199"/>
      <c r="F256" s="196"/>
      <c r="J256" s="188"/>
    </row>
    <row r="257" spans="2:12">
      <c r="B257" s="182"/>
      <c r="C257" s="199"/>
      <c r="F257" s="196"/>
      <c r="J257" s="188"/>
    </row>
    <row r="258" spans="2:12">
      <c r="B258" s="182"/>
      <c r="C258" s="199"/>
      <c r="F258" s="196"/>
      <c r="J258" s="188"/>
    </row>
    <row r="259" spans="2:12">
      <c r="B259" s="182"/>
      <c r="C259" s="199"/>
      <c r="F259" s="196"/>
      <c r="J259" s="188"/>
    </row>
    <row r="260" spans="2:12">
      <c r="B260" s="182"/>
      <c r="C260" s="199"/>
      <c r="F260" s="196"/>
      <c r="J260" s="188"/>
    </row>
    <row r="261" spans="2:12">
      <c r="B261" s="182"/>
      <c r="C261" s="199"/>
      <c r="F261" s="196"/>
      <c r="J261" s="188"/>
    </row>
    <row r="262" spans="2:12">
      <c r="B262" s="182"/>
      <c r="C262" s="199"/>
      <c r="F262" s="196"/>
      <c r="J262" s="188"/>
    </row>
    <row r="263" spans="2:12">
      <c r="B263" s="182"/>
      <c r="C263" s="199"/>
      <c r="F263" s="196"/>
      <c r="J263" s="188"/>
    </row>
    <row r="264" spans="2:12">
      <c r="B264" s="182"/>
      <c r="C264" s="199"/>
      <c r="F264" s="196"/>
      <c r="J264" s="188"/>
    </row>
    <row r="265" spans="2:12">
      <c r="B265" s="182"/>
      <c r="C265" s="8" t="s">
        <v>160</v>
      </c>
      <c r="D265" s="93"/>
      <c r="E265" s="8"/>
      <c r="F265" s="8"/>
      <c r="G265" s="93"/>
      <c r="H265" s="8"/>
      <c r="I265" s="8" t="s">
        <v>161</v>
      </c>
      <c r="J265" s="8"/>
      <c r="K265" s="8"/>
      <c r="L265" s="8"/>
    </row>
    <row r="266" spans="2:12">
      <c r="B266" s="182"/>
      <c r="C266" s="8" t="s">
        <v>159</v>
      </c>
      <c r="D266" s="93"/>
      <c r="E266" s="8"/>
      <c r="F266" s="8"/>
      <c r="G266" s="93"/>
      <c r="H266" s="8"/>
      <c r="I266" s="8" t="s">
        <v>162</v>
      </c>
      <c r="J266" s="8"/>
      <c r="K266" s="8"/>
      <c r="L266" s="8"/>
    </row>
    <row r="267" spans="2:12">
      <c r="B267" s="182"/>
      <c r="C267" s="149"/>
      <c r="F267" s="196"/>
      <c r="J267" s="188"/>
    </row>
    <row r="269" spans="2:12">
      <c r="B269" s="260" t="s">
        <v>337</v>
      </c>
      <c r="C269" s="260"/>
      <c r="D269" s="260"/>
      <c r="E269" s="260"/>
      <c r="F269" s="260"/>
      <c r="G269" s="260"/>
      <c r="H269" s="260"/>
      <c r="I269" s="260"/>
      <c r="J269" s="260"/>
      <c r="K269" s="260"/>
      <c r="L269" s="260"/>
    </row>
    <row r="270" spans="2:12">
      <c r="C270" s="204" t="s">
        <v>157</v>
      </c>
      <c r="D270" s="182" t="s">
        <v>158</v>
      </c>
      <c r="F270" s="196">
        <v>0</v>
      </c>
      <c r="H270" s="170"/>
      <c r="J270" s="166">
        <v>0.111760000116192</v>
      </c>
    </row>
    <row r="271" spans="2:12">
      <c r="F271" s="195"/>
    </row>
    <row r="272" spans="2:12">
      <c r="F272" s="195">
        <v>0</v>
      </c>
      <c r="J272" s="196"/>
    </row>
    <row r="273" spans="6:8">
      <c r="H273" s="166"/>
    </row>
    <row r="274" spans="6:8">
      <c r="F274" s="196"/>
      <c r="H274" s="118"/>
    </row>
  </sheetData>
  <mergeCells count="31">
    <mergeCell ref="U7:W7"/>
    <mergeCell ref="Y7:AA7"/>
    <mergeCell ref="Y1:AA1"/>
    <mergeCell ref="Q2:AA2"/>
    <mergeCell ref="Q3:AA3"/>
    <mergeCell ref="Q4:AA4"/>
    <mergeCell ref="U6:AA6"/>
    <mergeCell ref="B269:L269"/>
    <mergeCell ref="B61:L61"/>
    <mergeCell ref="J62:L62"/>
    <mergeCell ref="B63:L63"/>
    <mergeCell ref="B64:L64"/>
    <mergeCell ref="B65:L65"/>
    <mergeCell ref="F67:L67"/>
    <mergeCell ref="B137:L137"/>
    <mergeCell ref="J138:L138"/>
    <mergeCell ref="B139:L139"/>
    <mergeCell ref="B140:L140"/>
    <mergeCell ref="B141:L141"/>
    <mergeCell ref="F143:L143"/>
    <mergeCell ref="F144:H144"/>
    <mergeCell ref="J144:L144"/>
    <mergeCell ref="F68:H68"/>
    <mergeCell ref="J68:L68"/>
    <mergeCell ref="F7:H7"/>
    <mergeCell ref="J7:L7"/>
    <mergeCell ref="J1:L1"/>
    <mergeCell ref="B2:L2"/>
    <mergeCell ref="B3:L3"/>
    <mergeCell ref="B4:L4"/>
    <mergeCell ref="F6:L6"/>
  </mergeCells>
  <pageMargins left="0.51181102362204722" right="0.27559055118110237" top="0.74803149606299213" bottom="0.35433070866141736" header="0.31496062992125984" footer="0.31496062992125984"/>
  <pageSetup paperSize="9" scale="62" orientation="portrait" r:id="rId1"/>
  <rowBreaks count="2" manualBreakCount="2">
    <brk id="61" min="1" max="11" man="1"/>
    <brk id="137" min="1" max="11" man="1"/>
  </rowBreaks>
  <colBreaks count="1" manualBreakCount="1">
    <brk id="13" max="218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</vt:lpstr>
      <vt:lpstr>SE Conso</vt:lpstr>
      <vt:lpstr>SE</vt:lpstr>
      <vt:lpstr>PL 3 M</vt:lpstr>
      <vt:lpstr>OCI 3 M</vt:lpstr>
      <vt:lpstr>PL 6 M</vt:lpstr>
      <vt:lpstr>OCI 6 M</vt:lpstr>
      <vt:lpstr>CF</vt:lpstr>
      <vt:lpstr>BS!Print_Area</vt:lpstr>
      <vt:lpstr>CF!Print_Area</vt:lpstr>
      <vt:lpstr>'OCI 3 M'!Print_Area</vt:lpstr>
      <vt:lpstr>'OCI 6 M'!Print_Area</vt:lpstr>
      <vt:lpstr>'PL 3 M'!Print_Area</vt:lpstr>
      <vt:lpstr>'PL 6 M'!Print_Area</vt:lpstr>
      <vt:lpstr>SE!Print_Area</vt:lpstr>
      <vt:lpstr>'SE Conso'!Print_Area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Pattarin Suksan</dc:creator>
  <cp:lastModifiedBy>Attapol Sanont</cp:lastModifiedBy>
  <cp:lastPrinted>2023-08-25T03:57:08Z</cp:lastPrinted>
  <dcterms:created xsi:type="dcterms:W3CDTF">2022-02-24T13:40:03Z</dcterms:created>
  <dcterms:modified xsi:type="dcterms:W3CDTF">2023-08-30T01:49:39Z</dcterms:modified>
</cp:coreProperties>
</file>