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\Dropbox\Begistic group\2023\Q3\FS\ออกเล่ม\"/>
    </mc:Choice>
  </mc:AlternateContent>
  <xr:revisionPtr revIDLastSave="0" documentId="13_ncr:1_{20E7BEC5-ED53-4530-89BD-1E1D2525691D}" xr6:coauthVersionLast="47" xr6:coauthVersionMax="47" xr10:uidLastSave="{00000000-0000-0000-0000-000000000000}"/>
  <bookViews>
    <workbookView xWindow="-110" yWindow="-110" windowWidth="19420" windowHeight="10300" xr2:uid="{7678CC59-237E-4A21-9C0E-406B3C6CA3FA}"/>
  </bookViews>
  <sheets>
    <sheet name="BS" sheetId="1" r:id="rId1"/>
    <sheet name="SE Conso" sheetId="2" r:id="rId2"/>
    <sheet name="SE" sheetId="3" r:id="rId3"/>
    <sheet name="PL 3 M" sheetId="9" r:id="rId4"/>
    <sheet name="OCI 3 M" sheetId="10" r:id="rId5"/>
    <sheet name="PL 9 M" sheetId="7" r:id="rId6"/>
    <sheet name="OCI 9 M" sheetId="8" r:id="rId7"/>
    <sheet name="CF" sheetId="11" r:id="rId8"/>
  </sheets>
  <definedNames>
    <definedName name="_xlnm.Print_Area" localSheetId="0">BS!$A$1:$M$112</definedName>
    <definedName name="_xlnm.Print_Area" localSheetId="7">CF!$B$1:$L$221</definedName>
    <definedName name="_xlnm.Print_Area" localSheetId="4">'OCI 3 M'!$A$1:$K$52</definedName>
    <definedName name="_xlnm.Print_Area" localSheetId="6">'OCI 9 M'!$A$1:$K$50</definedName>
    <definedName name="_xlnm.Print_Area" localSheetId="3">'PL 3 M'!$A$1:$K$50</definedName>
    <definedName name="_xlnm.Print_Area" localSheetId="5">'PL 9 M'!$A$1:$K$51</definedName>
    <definedName name="_xlnm.Print_Area" localSheetId="2">SE!$A$1:$R$33</definedName>
    <definedName name="_xlnm.Print_Area" localSheetId="1">'SE Conso'!$A$1:$T$39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0" i="11" l="1"/>
  <c r="J140" i="11"/>
  <c r="H140" i="11"/>
  <c r="F140" i="11"/>
  <c r="L103" i="11"/>
  <c r="J103" i="11"/>
  <c r="H103" i="11"/>
  <c r="F103" i="11"/>
  <c r="K33" i="7" l="1"/>
  <c r="G21" i="10"/>
  <c r="E21" i="10"/>
  <c r="T24" i="2" l="1"/>
  <c r="F79" i="1" l="1"/>
  <c r="H27" i="1"/>
  <c r="F27" i="1"/>
  <c r="E33" i="7" l="1"/>
  <c r="E22" i="7"/>
  <c r="E36" i="7" l="1"/>
  <c r="K21" i="10" l="1"/>
  <c r="I21" i="10"/>
  <c r="K16" i="10"/>
  <c r="I16" i="10"/>
  <c r="G16" i="10"/>
  <c r="E16" i="10"/>
  <c r="K32" i="9" l="1"/>
  <c r="I32" i="9"/>
  <c r="G32" i="9"/>
  <c r="E32" i="9"/>
  <c r="K21" i="9"/>
  <c r="I21" i="9"/>
  <c r="G21" i="9"/>
  <c r="E21" i="9"/>
  <c r="K35" i="9" l="1"/>
  <c r="K37" i="9" s="1"/>
  <c r="G35" i="9"/>
  <c r="G37" i="9" s="1"/>
  <c r="I35" i="9"/>
  <c r="I37" i="9" s="1"/>
  <c r="E35" i="9"/>
  <c r="E37" i="9" s="1"/>
  <c r="K47" i="1"/>
  <c r="R19" i="2"/>
  <c r="T21" i="2"/>
  <c r="J19" i="2"/>
  <c r="K21" i="8"/>
  <c r="I21" i="8"/>
  <c r="G21" i="8"/>
  <c r="E21" i="8"/>
  <c r="R27" i="2"/>
  <c r="R28" i="2" s="1"/>
  <c r="T26" i="2"/>
  <c r="T25" i="2"/>
  <c r="T23" i="2"/>
  <c r="T22" i="2"/>
  <c r="T18" i="2"/>
  <c r="T14" i="2"/>
  <c r="T13" i="2"/>
  <c r="R20" i="3"/>
  <c r="F24" i="3"/>
  <c r="R17" i="3"/>
  <c r="R16" i="3"/>
  <c r="R15" i="3"/>
  <c r="R14" i="3"/>
  <c r="I42" i="9" l="1"/>
  <c r="I40" i="9" s="1"/>
  <c r="I11" i="10"/>
  <c r="I17" i="10" s="1"/>
  <c r="E42" i="9"/>
  <c r="E40" i="9" s="1"/>
  <c r="E11" i="10"/>
  <c r="E17" i="10" s="1"/>
  <c r="K42" i="9"/>
  <c r="K40" i="9" s="1"/>
  <c r="K11" i="10"/>
  <c r="K17" i="10" s="1"/>
  <c r="G42" i="9"/>
  <c r="G40" i="9" s="1"/>
  <c r="G11" i="10"/>
  <c r="G17" i="10" s="1"/>
  <c r="T19" i="2"/>
  <c r="K22" i="7"/>
  <c r="I22" i="7"/>
  <c r="G22" i="7"/>
  <c r="H25" i="10" l="1"/>
  <c r="I25" i="10"/>
  <c r="I22" i="10"/>
  <c r="I20" i="10" s="1"/>
  <c r="E25" i="10"/>
  <c r="E22" i="10"/>
  <c r="E20" i="10" s="1"/>
  <c r="K25" i="10"/>
  <c r="K22" i="10"/>
  <c r="K20" i="10" s="1"/>
  <c r="G25" i="10"/>
  <c r="G22" i="10"/>
  <c r="G20" i="10" s="1"/>
  <c r="K16" i="8" l="1"/>
  <c r="I16" i="8"/>
  <c r="G16" i="8"/>
  <c r="E16" i="8"/>
  <c r="I33" i="7"/>
  <c r="G33" i="7"/>
  <c r="G36" i="7" s="1"/>
  <c r="K89" i="1"/>
  <c r="E38" i="7" l="1"/>
  <c r="G38" i="7"/>
  <c r="K36" i="7"/>
  <c r="K38" i="7" s="1"/>
  <c r="L10" i="11" s="1"/>
  <c r="L35" i="11" s="1"/>
  <c r="L50" i="11" s="1"/>
  <c r="L55" i="11" s="1"/>
  <c r="L142" i="11" s="1"/>
  <c r="L146" i="11" s="1"/>
  <c r="I36" i="7"/>
  <c r="I38" i="7" s="1"/>
  <c r="J10" i="11" s="1"/>
  <c r="G43" i="7" l="1"/>
  <c r="H10" i="11"/>
  <c r="H35" i="11" s="1"/>
  <c r="H50" i="11" s="1"/>
  <c r="H55" i="11" s="1"/>
  <c r="H142" i="11" s="1"/>
  <c r="H146" i="11" s="1"/>
  <c r="J35" i="11"/>
  <c r="J50" i="11" s="1"/>
  <c r="J55" i="11" s="1"/>
  <c r="J142" i="11" s="1"/>
  <c r="J146" i="11" s="1"/>
  <c r="E43" i="7"/>
  <c r="E41" i="7" s="1"/>
  <c r="E20" i="8" s="1"/>
  <c r="F10" i="11"/>
  <c r="K43" i="7"/>
  <c r="K41" i="7" s="1"/>
  <c r="K11" i="8"/>
  <c r="K17" i="8" s="1"/>
  <c r="I43" i="7"/>
  <c r="I41" i="7" s="1"/>
  <c r="I11" i="8"/>
  <c r="I17" i="8" s="1"/>
  <c r="J23" i="3"/>
  <c r="R23" i="3" s="1"/>
  <c r="R24" i="3" s="1"/>
  <c r="G41" i="7"/>
  <c r="G20" i="8" s="1"/>
  <c r="G11" i="8"/>
  <c r="G17" i="8" s="1"/>
  <c r="E11" i="8"/>
  <c r="E17" i="8" s="1"/>
  <c r="F35" i="11" l="1"/>
  <c r="F50" i="11" s="1"/>
  <c r="F55" i="11" s="1"/>
  <c r="F142" i="11" s="1"/>
  <c r="F146" i="11" s="1"/>
  <c r="J27" i="2"/>
  <c r="T27" i="2" s="1"/>
  <c r="T28" i="2" s="1"/>
  <c r="I22" i="8"/>
  <c r="I20" i="8" s="1"/>
  <c r="I25" i="8"/>
  <c r="H25" i="8"/>
  <c r="K25" i="8"/>
  <c r="K22" i="8"/>
  <c r="K20" i="8" s="1"/>
  <c r="G22" i="8"/>
  <c r="G25" i="8"/>
  <c r="E22" i="8"/>
  <c r="E25" i="8"/>
  <c r="F28" i="2"/>
  <c r="A2" i="2" l="1"/>
  <c r="G113" i="1" l="1"/>
  <c r="I113" i="1"/>
  <c r="J113" i="1"/>
  <c r="L113" i="1"/>
  <c r="P24" i="3"/>
  <c r="N24" i="3"/>
  <c r="L24" i="3"/>
  <c r="J24" i="3"/>
  <c r="K105" i="1" s="1"/>
  <c r="H24" i="3"/>
  <c r="D24" i="3"/>
  <c r="R18" i="3"/>
  <c r="N18" i="3"/>
  <c r="L18" i="3"/>
  <c r="J18" i="3"/>
  <c r="H18" i="3"/>
  <c r="F18" i="3"/>
  <c r="D18" i="3"/>
  <c r="L28" i="2"/>
  <c r="P28" i="2"/>
  <c r="N28" i="2"/>
  <c r="J28" i="2"/>
  <c r="H28" i="2"/>
  <c r="D28" i="2"/>
  <c r="L19" i="2"/>
  <c r="H19" i="2"/>
  <c r="F19" i="2"/>
  <c r="D19" i="2"/>
  <c r="M105" i="1"/>
  <c r="H105" i="1"/>
  <c r="M89" i="1"/>
  <c r="H89" i="1"/>
  <c r="F89" i="1"/>
  <c r="M79" i="1"/>
  <c r="K79" i="1"/>
  <c r="H79" i="1"/>
  <c r="F47" i="1"/>
  <c r="M47" i="1"/>
  <c r="H47" i="1"/>
  <c r="M27" i="1"/>
  <c r="F105" i="1" l="1"/>
  <c r="F90" i="1"/>
  <c r="M48" i="1"/>
  <c r="K90" i="1"/>
  <c r="K106" i="1" s="1"/>
  <c r="M90" i="1"/>
  <c r="M106" i="1" s="1"/>
  <c r="H48" i="1"/>
  <c r="H90" i="1"/>
  <c r="H106" i="1" s="1"/>
  <c r="F48" i="1"/>
  <c r="K27" i="1"/>
  <c r="K48" i="1" s="1"/>
  <c r="F106" i="1" l="1"/>
  <c r="F113" i="1" s="1"/>
  <c r="H113" i="1"/>
  <c r="M113" i="1"/>
  <c r="K113" i="1"/>
</calcChain>
</file>

<file path=xl/sharedStrings.xml><?xml version="1.0" encoding="utf-8"?>
<sst xmlns="http://schemas.openxmlformats.org/spreadsheetml/2006/main" count="541" uniqueCount="309">
  <si>
    <t xml:space="preserve">หมายเหตุ </t>
  </si>
  <si>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</si>
  <si>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</si>
  <si>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>CURRENT  ASSETS</t>
  </si>
  <si>
    <t>Cash  and cash equivalents</t>
  </si>
  <si>
    <t xml:space="preserve">    -   Related parties</t>
  </si>
  <si>
    <t xml:space="preserve">    -   Unrelated parties</t>
  </si>
  <si>
    <t>Other current assets</t>
  </si>
  <si>
    <t>TOTAL CURRENT ASSETS</t>
  </si>
  <si>
    <t>NON-CURRENT ASSETS</t>
  </si>
  <si>
    <t>Other non-current financial assets</t>
  </si>
  <si>
    <t>Bank deposits with restriction</t>
  </si>
  <si>
    <t>Investment in subsidiaries</t>
  </si>
  <si>
    <t>Investment in associate</t>
  </si>
  <si>
    <t>Investment properties</t>
  </si>
  <si>
    <t>Preperty, plant and equipment - net</t>
  </si>
  <si>
    <t xml:space="preserve">Right of use assets - net </t>
  </si>
  <si>
    <t>Intangible assets - net</t>
  </si>
  <si>
    <t>Goodwill</t>
  </si>
  <si>
    <t>Other non-current assets</t>
  </si>
  <si>
    <t>Defere Tax Asset</t>
  </si>
  <si>
    <t>TOTAL NON-CURRENT ASSETS</t>
  </si>
  <si>
    <t>TOTAL ASSETS</t>
  </si>
  <si>
    <t>LIABILITIES AND SHAREHOLDERS' EQUITY</t>
  </si>
  <si>
    <t>CURRENT LIABILITIES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</si>
  <si>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</si>
  <si>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</si>
  <si>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</si>
  <si>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</si>
  <si>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</si>
  <si>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 xml:space="preserve">Employee benefit obligation </t>
  </si>
  <si>
    <t>Other non-current liabilities</t>
  </si>
  <si>
    <t>Defer Tax Liabilities</t>
  </si>
  <si>
    <t>TOTAL NON-CURRENT LIABILITIES</t>
  </si>
  <si>
    <t>TOTAL LIABILITIES</t>
  </si>
  <si>
    <t>SHAREHOLDERS' EQUITY</t>
  </si>
  <si>
    <t xml:space="preserve">Share capital </t>
  </si>
  <si>
    <t>Premium (discount) on share capital</t>
  </si>
  <si>
    <t>Retained earnings (Deficits)</t>
  </si>
  <si>
    <t xml:space="preserve">   Deficits</t>
  </si>
  <si>
    <t>Other components of equity</t>
  </si>
  <si>
    <t xml:space="preserve">Non-controlling interests </t>
  </si>
  <si>
    <t>TOTAL  LIABILITIES  AND SHAREHOLDERS’ EQUITY</t>
  </si>
  <si>
    <t>NOTE</t>
  </si>
  <si>
    <t>Thousand Baht</t>
  </si>
  <si>
    <t>Consolidated Financial Statement</t>
  </si>
  <si>
    <t>Separate  Financial Statement</t>
  </si>
  <si>
    <t>BEGISTICS PUBLIC COMPANY LIMITED AND ITS SUBSIDIARIES</t>
  </si>
  <si>
    <t>STATEMENTS OF FINANCIAL POSITION</t>
  </si>
  <si>
    <t>STATEMENTS OF CHANGES IN SHAREHOLDERS' EQUITY</t>
  </si>
  <si>
    <t>Other components of shareholders' equity</t>
  </si>
  <si>
    <t>Gain (loss) from</t>
  </si>
  <si>
    <t>Effects of changes</t>
  </si>
  <si>
    <t>Issued and</t>
  </si>
  <si>
    <t>Premium</t>
  </si>
  <si>
    <t>Retained earnings/ Deficits</t>
  </si>
  <si>
    <t xml:space="preserve">estimate of </t>
  </si>
  <si>
    <t>in fair value of</t>
  </si>
  <si>
    <t>Total  other</t>
  </si>
  <si>
    <t>Total</t>
  </si>
  <si>
    <t>paid - up</t>
  </si>
  <si>
    <t>(Discount) on</t>
  </si>
  <si>
    <t xml:space="preserve">Appropriated </t>
  </si>
  <si>
    <t>actuarial</t>
  </si>
  <si>
    <t xml:space="preserve">available for sale </t>
  </si>
  <si>
    <t xml:space="preserve"> components of </t>
  </si>
  <si>
    <t>Shareholders'</t>
  </si>
  <si>
    <t>share capital</t>
  </si>
  <si>
    <t>Share capital</t>
  </si>
  <si>
    <t>legal reserve</t>
  </si>
  <si>
    <t>Deficits</t>
  </si>
  <si>
    <t>assumptions</t>
  </si>
  <si>
    <t>investments</t>
  </si>
  <si>
    <t>shareholders' equity</t>
  </si>
  <si>
    <t>Equities</t>
  </si>
  <si>
    <t>Transfer to retained earnings (deficits)</t>
  </si>
  <si>
    <t>Total comprehensive income (loss) for the period</t>
  </si>
  <si>
    <t>Ordinary shares increased</t>
  </si>
  <si>
    <t>Acquisition of non-controlling interests from the acquisition of a new subsidiary</t>
  </si>
  <si>
    <t>STATEMENTS  OF COMPREHENSIVE  INCOME</t>
  </si>
  <si>
    <t>REVENUES</t>
  </si>
  <si>
    <t>Interest income</t>
  </si>
  <si>
    <t>Other income</t>
  </si>
  <si>
    <t>Total revenues</t>
  </si>
  <si>
    <t>EXPENSES</t>
  </si>
  <si>
    <t>Administrative expenses</t>
  </si>
  <si>
    <t>Financial costs</t>
  </si>
  <si>
    <t>Total expenses</t>
  </si>
  <si>
    <t>Shares of profit of associates</t>
  </si>
  <si>
    <t>Profit (loss) before tax</t>
  </si>
  <si>
    <t>Income tax (expense) income</t>
  </si>
  <si>
    <t>Total income (loss) attributable to :</t>
  </si>
  <si>
    <t>Owners of the parent</t>
  </si>
  <si>
    <t>Net profit (loss) for the year</t>
  </si>
  <si>
    <t>Other comprehensive income (expense)</t>
  </si>
  <si>
    <t>Other comprehensive income (loss) for the period</t>
  </si>
  <si>
    <t>Total comprehensive income (loss) attributable to :</t>
  </si>
  <si>
    <t>BASIC EARNINGS PER SHARE</t>
  </si>
  <si>
    <t xml:space="preserve">     Gain (loss) per share (Baht)</t>
  </si>
  <si>
    <t xml:space="preserve">     Number of weighted average shares (shares)</t>
  </si>
  <si>
    <t>STATEMENTS  OF  INCOME</t>
  </si>
  <si>
    <t>STATEMENTS OF CASH FLOW</t>
  </si>
  <si>
    <t>CASH FLOWS FROM OPERATING ACTIVITIES :</t>
  </si>
  <si>
    <t>Depreciation and amortisation</t>
  </si>
  <si>
    <t>Amortisation of right of use assets</t>
  </si>
  <si>
    <t>Provision for doubtful accounts (reversal)</t>
  </si>
  <si>
    <t>Provision for employee benefits obligation</t>
  </si>
  <si>
    <t>Unrealized (gain) loss on exchange rate</t>
  </si>
  <si>
    <t>Interest expenses</t>
  </si>
  <si>
    <t>Operating gain (loss) before changes in operating assets -</t>
  </si>
  <si>
    <t>Operating assets (increase), decrease</t>
  </si>
  <si>
    <t>Other current assets (increase) decrease</t>
  </si>
  <si>
    <t>Other non-current assets (increase) decrease</t>
  </si>
  <si>
    <t>Other current liabilities increase</t>
  </si>
  <si>
    <t>Other non-current liabilities increase (decrease)</t>
  </si>
  <si>
    <t>Cash paid to employee benefits</t>
  </si>
  <si>
    <t>Payment of income tax</t>
  </si>
  <si>
    <t>Cash received from interest</t>
  </si>
  <si>
    <t>Cash paid for interest expense</t>
  </si>
  <si>
    <t>Cash paid for liabilities under lease contracts</t>
  </si>
  <si>
    <t>INCREASE (DECREASE) IN CASH AND CASH EQUIVALENTS - NET</t>
  </si>
  <si>
    <t>Cash and cash equivalents received from purchases of subsidiaries</t>
  </si>
  <si>
    <t>Effect of foreign exchange rates</t>
  </si>
  <si>
    <t>CASH AND CASH EQUIVALENTS, END OF PERIOD</t>
  </si>
  <si>
    <t>CASHFLOWS  FROM  FINANCING  ACTIVITIES</t>
  </si>
  <si>
    <t>Income tax</t>
  </si>
  <si>
    <t>Share of profits in associates</t>
  </si>
  <si>
    <t>Profit (loss) on valuation of financial assets</t>
  </si>
  <si>
    <t xml:space="preserve">      - defined employee benefits</t>
  </si>
  <si>
    <t>Selling expenses</t>
  </si>
  <si>
    <t>Doubtful debt</t>
  </si>
  <si>
    <t>Changes in interests in subsidiaries</t>
  </si>
  <si>
    <t>Mr. Panya  Boonyapiwat</t>
  </si>
  <si>
    <t>Miss Suttirat  Leeswadtrakul</t>
  </si>
  <si>
    <t xml:space="preserve">          Mr. Panya  Boonyapiwat</t>
  </si>
  <si>
    <t>ASSETS</t>
  </si>
  <si>
    <t>Balance as at January 1, 2022</t>
  </si>
  <si>
    <t>TOTAL SHAREHOLDERS' EQUITY</t>
  </si>
  <si>
    <t>OTHER INCOME</t>
  </si>
  <si>
    <t xml:space="preserve">Gain on disposal of fixed assets </t>
  </si>
  <si>
    <t>Gain on disposal of lease rights of a harbour</t>
  </si>
  <si>
    <t>Loss from sale of fixed assets</t>
  </si>
  <si>
    <t>Dividend income</t>
  </si>
  <si>
    <t>Operating liabilities increase (decrease)</t>
  </si>
  <si>
    <t>-1-</t>
  </si>
  <si>
    <t>-2-</t>
  </si>
  <si>
    <t>-3-</t>
  </si>
  <si>
    <t>-4-</t>
  </si>
  <si>
    <t>-5-</t>
  </si>
  <si>
    <t>-6-</t>
  </si>
  <si>
    <t>-7-</t>
  </si>
  <si>
    <t>-8-</t>
  </si>
  <si>
    <t xml:space="preserve">Adjustments to reconcile net profit to net cash </t>
  </si>
  <si>
    <t>Gain on exchange rate</t>
  </si>
  <si>
    <t>Net profit (loss) for the Period</t>
  </si>
  <si>
    <t>Long-term loans and accrued interest to other companies</t>
  </si>
  <si>
    <t>December 31, 2022</t>
  </si>
  <si>
    <t>Installment accounts receivable</t>
  </si>
  <si>
    <t>Installment accounts receivable within 1 year</t>
  </si>
  <si>
    <t xml:space="preserve">Accounting error adjustment </t>
  </si>
  <si>
    <t>STATEMENTS OF FINANCIAL POSITION  (Cont.)</t>
  </si>
  <si>
    <t>Issued and paid-up capital</t>
  </si>
  <si>
    <t>Balance as at January 1, 2023</t>
  </si>
  <si>
    <t>The accompanying interim notes to financial statements are an integral part of these interim financial statements</t>
  </si>
  <si>
    <t xml:space="preserve">CASH FLOWS FROM INVESTING ACTIVITIES </t>
  </si>
  <si>
    <t>CASH FLOWS FROM OPERATING ACTIVITIES</t>
  </si>
  <si>
    <t xml:space="preserve">NET CASH PROVIDED BY (USED IN) INVESTING ACTIVITIES </t>
  </si>
  <si>
    <t>NET CASH PROVIDED BY (USED IN) OPERATING ACTIVITIES</t>
  </si>
  <si>
    <t>NET CASH PROVIDED BY (USED IN) FINANCING  ACTIVITIES</t>
  </si>
  <si>
    <t>Cash and cash equivalents, beginning of period</t>
  </si>
  <si>
    <t>SUPPLEMENTAL CASH FLOWS INFORMATION</t>
  </si>
  <si>
    <t>(Unaudited/But Reviewed)</t>
  </si>
  <si>
    <t>(Audited)</t>
  </si>
  <si>
    <t>(Unaudited/but Reviewed)</t>
  </si>
  <si>
    <t>( Unaudited/but Reviewed)</t>
  </si>
  <si>
    <t>Bargain purchase in business unit</t>
  </si>
  <si>
    <t>Trade account and other current receivables - net</t>
  </si>
  <si>
    <t>Short-term loans and accrued interest receivables to related companies</t>
  </si>
  <si>
    <t>Long term loans and accrued interest to subsidiaries</t>
  </si>
  <si>
    <t>Trade account and other current payables</t>
  </si>
  <si>
    <t>For the three-month period ended</t>
  </si>
  <si>
    <t>Trade account and other current payables increase (decrease)</t>
  </si>
  <si>
    <t>Trade account and other current receivables  decrease (increase)</t>
  </si>
  <si>
    <t>For the six-month period ended</t>
  </si>
  <si>
    <t>Factoring receivables</t>
  </si>
  <si>
    <t>Advance payment for the project</t>
  </si>
  <si>
    <t xml:space="preserve">
Project insurance</t>
  </si>
  <si>
    <t>Short-term bank deposits pledged as collateral</t>
  </si>
  <si>
    <t>Short-term loans and accrued interest to other parties</t>
  </si>
  <si>
    <t>Advance payment for investment</t>
  </si>
  <si>
    <t>Long term loans to directors</t>
  </si>
  <si>
    <t>Foreclosed assets</t>
  </si>
  <si>
    <t>The portion of loans from financial institutions is due within one year.</t>
  </si>
  <si>
    <t>short term loan related parties</t>
  </si>
  <si>
    <t>Short-term loans from other parties</t>
  </si>
  <si>
    <t>Long-term loans from financial institutions</t>
  </si>
  <si>
    <t>Long term loan</t>
  </si>
  <si>
    <t>Long-term debentures</t>
  </si>
  <si>
    <t>Registered capital - par value 0.68 baht per share</t>
  </si>
  <si>
    <t>Increase from acquisition of subsidiaries</t>
  </si>
  <si>
    <t>Decrease from sales of subsidiaries</t>
  </si>
  <si>
    <t>Gain on sales of investments in subsidiaries</t>
  </si>
  <si>
    <t>Deferred tax liabilities</t>
  </si>
  <si>
    <t>Restricted deposits (increase)</t>
  </si>
  <si>
    <t>Short-term loans to subsidiaries</t>
  </si>
  <si>
    <t>Long-term loans to associated companies</t>
  </si>
  <si>
    <t>Short-term loans to related companies</t>
  </si>
  <si>
    <t>Cash received from capital increase</t>
  </si>
  <si>
    <t>Common stock 27,828,484,933 share</t>
  </si>
  <si>
    <t>AT 30 SEPTEMBER 2023</t>
  </si>
  <si>
    <t>SEPTEMBER 30,2023</t>
  </si>
  <si>
    <t xml:space="preserve">      - Other</t>
  </si>
  <si>
    <t>Investment receivables</t>
  </si>
  <si>
    <t xml:space="preserve">     - Renewable energy production credit certificate</t>
  </si>
  <si>
    <t>Short-term debentures</t>
  </si>
  <si>
    <t>Accrued corporate income tax</t>
  </si>
  <si>
    <t>Common stock 4,549,179,515 share</t>
  </si>
  <si>
    <t>Common stock   3,460,259,199 shareValue per share 0.68 baht</t>
  </si>
  <si>
    <t>Common stock   24,222,023,562 shareValue per share 0.68 baht</t>
  </si>
  <si>
    <t>FOR  THE NINE-MONTH PERIOD  ENDED SEPTEMBER 30, 2023</t>
  </si>
  <si>
    <t>Balance as at September 30, 2022</t>
  </si>
  <si>
    <t>Balance as at September 30, 2023</t>
  </si>
  <si>
    <t>FOR  THE THREE-MONTH PERIOD  ENDED SEPTEMBER 30, 2023</t>
  </si>
  <si>
    <t>September30,2023</t>
  </si>
  <si>
    <t>September 30,2022</t>
  </si>
  <si>
    <t xml:space="preserve">     Revenue from services</t>
  </si>
  <si>
    <t xml:space="preserve">     Cost of services</t>
  </si>
  <si>
    <t xml:space="preserve">     Construction costs</t>
  </si>
  <si>
    <t xml:space="preserve">     Cost of selling electricity</t>
  </si>
  <si>
    <t xml:space="preserve">     Revenue from construction</t>
  </si>
  <si>
    <t xml:space="preserve">     Revenue from sales of electricity and construction costs</t>
  </si>
  <si>
    <t xml:space="preserve">     Revenue from selling raw water</t>
  </si>
  <si>
    <t xml:space="preserve">     Cost of selling raw water</t>
  </si>
  <si>
    <t>- 9 -</t>
  </si>
  <si>
    <t xml:space="preserve">                                                                                                                                                                                                 </t>
  </si>
  <si>
    <t>- 10 -</t>
  </si>
  <si>
    <t>- 11 -</t>
  </si>
  <si>
    <t>(Gain) on disposal of fixed assets</t>
  </si>
  <si>
    <t>(Profit) Loss from sale of investment in associate company</t>
  </si>
  <si>
    <t>(Profit) Loss from sale of investments in subsidiaries</t>
  </si>
  <si>
    <t>(Profit) Loss from contract cancellation</t>
  </si>
  <si>
    <t>List of corporate income tax deductions requested for refund</t>
  </si>
  <si>
    <t>Expenses for issuing bonds are amortized.</t>
  </si>
  <si>
    <t xml:space="preserve">      and liabilities</t>
  </si>
  <si>
    <t>Renewable energy production credit certificate</t>
  </si>
  <si>
    <t>Income tax refund</t>
  </si>
  <si>
    <t>Proceeds from sales of investments in associated companies</t>
  </si>
  <si>
    <t>Cash paid to increase capital in subsidiaries</t>
  </si>
  <si>
    <t>Cash paid to acquire subsidiary, net of cash received</t>
  </si>
  <si>
    <t>Cash paid for expenses related to the sale of investments in subsidiaries.</t>
  </si>
  <si>
    <t>Cash received back from short-term loans to subsidiaries</t>
  </si>
  <si>
    <t>Long-term loans to related companies</t>
  </si>
  <si>
    <t>Cash received from short-term loans to related businesses</t>
  </si>
  <si>
    <t>Cash paid to provide short-term loans to related parties</t>
  </si>
  <si>
    <t>Cash received back from directors' loans</t>
  </si>
  <si>
    <t>Cash received from long-term loans to other businesses</t>
  </si>
  <si>
    <t>Long-term loans to other businesses</t>
  </si>
  <si>
    <t>Cash paid for capital increase in investment in associate company</t>
  </si>
  <si>
    <t>Project deposit</t>
  </si>
  <si>
    <t>Project advances</t>
  </si>
  <si>
    <t>Advance payment for project</t>
  </si>
  <si>
    <t>Receive cash deposit for land</t>
  </si>
  <si>
    <t>Cash paid to purchase land, buildings, and equipment</t>
  </si>
  <si>
    <t>Cash paid to improve leasehold rights</t>
  </si>
  <si>
    <t>Proceeds from sales of buildings, equipment, and intangible assets</t>
  </si>
  <si>
    <t>Proceeds from the sale of right-of-use assets</t>
  </si>
  <si>
    <t>Cash paid to purchase intangible assets</t>
  </si>
  <si>
    <t>Assets awaiting sale</t>
  </si>
  <si>
    <t>Proceeds from short-term loans from issuance of debentures</t>
  </si>
  <si>
    <t>Expenses for issuing short-term bonds</t>
  </si>
  <si>
    <t>Proceeds from long-term loans from issuance of debentures</t>
  </si>
  <si>
    <t>Expenses for issuing long-term bonds</t>
  </si>
  <si>
    <t>Cash repayments for short-term loans from financial institutions</t>
  </si>
  <si>
    <t>Cash received from short-term loans from related parties</t>
  </si>
  <si>
    <t>Cash payments for short-term loans from related parties</t>
  </si>
  <si>
    <t>Cash paid for long-term loans from other businesses</t>
  </si>
  <si>
    <t>Lease payables decreased from the sale of right-of-use assets.</t>
  </si>
  <si>
    <t>Lease payables increased from right-of-use assets.</t>
  </si>
  <si>
    <t>Right of use assets (increase)</t>
  </si>
  <si>
    <t>Creditors under lease contracts increased from hire purchase contracts.</t>
  </si>
  <si>
    <t>Land, buildings and equipment decreased (increased) from hire purchase contracts.</t>
  </si>
  <si>
    <t>Other current payables increased from purchasing investments in associated companies.</t>
  </si>
  <si>
    <t>Other current receivables increased from the sale of associated companies.</t>
  </si>
  <si>
    <t>Trade receivables and other current receivables increased.</t>
  </si>
  <si>
    <t>Dividend income decreased</t>
  </si>
  <si>
    <t>Investment sales receivable</t>
  </si>
  <si>
    <t>Cash received from sales of investments in subsidiaries decreased.</t>
  </si>
  <si>
    <t>Cash received from sales of investments in associated companies increased.</t>
  </si>
  <si>
    <t>Investments in associates decreased from transfers to investments in subsidiaries.</t>
  </si>
  <si>
    <t>Investments in subsidiaries increased from transfers from associated companies.</t>
  </si>
  <si>
    <t>Investments in associated companies increased.</t>
  </si>
  <si>
    <t>Trade and other payables increased in turnover.</t>
  </si>
  <si>
    <t>Bad debt</t>
  </si>
  <si>
    <t>(Profit) from the sale of current financial assets</t>
  </si>
  <si>
    <t>Cash paid to purchase factoring receivables</t>
  </si>
  <si>
    <t>Cash received from selling investment units in open-end funds</t>
  </si>
  <si>
    <t>Cash received from the sale of investments in subsidiaries</t>
  </si>
  <si>
    <t>cash advance investment</t>
  </si>
  <si>
    <t>Short-term loans to associated companies</t>
  </si>
  <si>
    <t>Long-term loans to subsidiaries</t>
  </si>
  <si>
    <t>Cash received from long-term loans to associates</t>
  </si>
  <si>
    <t>Cash paid for capital increase in other investments</t>
  </si>
  <si>
    <t>Cash paid to purchase right-of-use assets</t>
  </si>
  <si>
    <t>Cash received from loans from financial institutions</t>
  </si>
  <si>
    <t>Deposit received in advance</t>
  </si>
  <si>
    <t>Compensation for damages from lawsuits</t>
  </si>
  <si>
    <t>- 12 -</t>
  </si>
  <si>
    <t>Cash received from capital increase in subsidiaries (from non-controlling interests)</t>
  </si>
  <si>
    <t>Profit (loss)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</si>
</sst>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.00;\(#,##0.00\)"/>
    <numFmt numFmtId="190" formatCode="_(* #,##0.00_);_(* \(#,##0.00\);_(* &quot;-&quot;_);_(@_)"/>
    <numFmt numFmtId="191" formatCode="_(* #,##0_);_(* \(#,##0\);_(* &quot;-&quot;??_);_(@_)"/>
    <numFmt numFmtId="192" formatCode="_-* #,##0_-;\-* #,##0_-;_-* &quot;-&quot;??_-;_-@_-"/>
    <numFmt numFmtId="193" formatCode="#,##0\ ;\(#,##0\)"/>
    <numFmt numFmtId="194" formatCode="#,##0.00\ ;\(#,##0.00\)"/>
    <numFmt numFmtId="195" formatCode="#,##0.000\ ;\(#,##0.000\)"/>
    <numFmt numFmtId="196" formatCode="#,##0.0000\ ;\(#,##0.0000\)"/>
    <numFmt numFmtId="197" formatCode="&quot;$&quot;#,##0_);[Red]\(&quot;$&quot;#,##0\)"/>
    <numFmt numFmtId="198" formatCode="#.\ \ "/>
    <numFmt numFmtId="199" formatCode="##.\ \ "/>
    <numFmt numFmtId="200" formatCode="###0_);[Red]\(###0\)"/>
    <numFmt numFmtId="201" formatCode="##0%"/>
    <numFmt numFmtId="202" formatCode="\ว\ \ด\ด\ด\ด\ &quot;ค.ศ.&quot;\ \ค\ค\ค\ค"/>
    <numFmt numFmtId="203" formatCode="&quot;$&quot;#,##0.00000"/>
    <numFmt numFmtId="204" formatCode="0.0%"/>
    <numFmt numFmtId="205" formatCode="&quot;฿&quot;\t#,##0_);[Red]\(&quot;฿&quot;\t#,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#,##0&quot;£&quot;_);[Red]\(#,##0&quot;£&quot;\)"/>
    <numFmt numFmtId="211" formatCode="_-&quot;$&quot;* #,##0.00_-;\-&quot;$&quot;* #,##0.00_-;_-&quot;$&quot;* &quot;-&quot;??_-;_-@_-"/>
    <numFmt numFmtId="212" formatCode="&quot;?&quot;#,##0.00;\-&quot;?&quot;#,##0.00"/>
    <numFmt numFmtId="213" formatCode="_-&quot;?&quot;* #,##0_-;\-&quot;?&quot;* #,##0_-;_-&quot;?&quot;* &quot;-&quot;_-;_-@_-"/>
    <numFmt numFmtId="214" formatCode="&quot;?&quot;#,##0;[Red]\-&quot;?&quot;#,##0"/>
    <numFmt numFmtId="215" formatCode="&quot;?&quot;#,##0.00;[Red]\-&quot;?&quot;#,##0.00"/>
    <numFmt numFmtId="216" formatCode="_-&quot;$&quot;* #,##0_-;\-&quot;$&quot;* #,##0_-;_-&quot;$&quot;* &quot;-&quot;_-;_-@_-"/>
    <numFmt numFmtId="217" formatCode="&quot;\&quot;#,##0.00;[Red]&quot;\&quot;\-#,##0.00"/>
    <numFmt numFmtId="218" formatCode="&quot;\&quot;#,##0;[Red]&quot;\&quot;\-#,##0"/>
    <numFmt numFmtId="219" formatCode="B1d\-mmm\-yy"/>
  </numFmts>
  <fonts count="4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i/>
      <sz val="14"/>
      <color theme="1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sz val="11"/>
      <color theme="1"/>
      <name val="Tahoma"/>
      <family val="2"/>
      <scheme val="minor"/>
    </font>
    <font>
      <sz val="8"/>
      <name val="Arial"/>
      <family val="2"/>
    </font>
    <font>
      <sz val="16"/>
      <name val="CordiaUPC"/>
      <family val="1"/>
    </font>
    <font>
      <sz val="14"/>
      <name val="AngsanaUPC"/>
      <family val="1"/>
      <charset val="222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alibri"/>
      <family val="2"/>
    </font>
    <font>
      <sz val="14"/>
      <name val="CordiaUPC"/>
      <family val="2"/>
      <charset val="22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b/>
      <sz val="8"/>
      <color indexed="8"/>
      <name val="Helv"/>
      <family val="2"/>
    </font>
    <font>
      <sz val="10"/>
      <name val="MS Sans Serif"/>
      <family val="2"/>
      <charset val="222"/>
    </font>
    <font>
      <sz val="12"/>
      <name val="ทsฒำฉ๚ล้"/>
      <charset val="136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EYInterstate Light"/>
    </font>
    <font>
      <b/>
      <u/>
      <sz val="14"/>
      <name val="Angsana New"/>
      <family val="1"/>
    </font>
    <font>
      <sz val="14"/>
      <color rgb="FF202124"/>
      <name val="Angsana New"/>
      <family val="1"/>
    </font>
    <font>
      <sz val="14"/>
      <color theme="1"/>
      <name val="Angsana New"/>
      <family val="1"/>
      <charset val="222"/>
    </font>
    <font>
      <b/>
      <sz val="15"/>
      <color theme="1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14" fillId="0" borderId="0"/>
    <xf numFmtId="0" fontId="7" fillId="0" borderId="0"/>
    <xf numFmtId="188" fontId="7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5" fillId="0" borderId="0"/>
    <xf numFmtId="43" fontId="17" fillId="0" borderId="8">
      <alignment horizontal="right" vertical="center"/>
    </xf>
    <xf numFmtId="9" fontId="18" fillId="0" borderId="0"/>
    <xf numFmtId="0" fontId="19" fillId="0" borderId="6">
      <alignment horizontal="center"/>
    </xf>
    <xf numFmtId="0" fontId="20" fillId="0" borderId="0"/>
    <xf numFmtId="0" fontId="20" fillId="0" borderId="9" applyFill="0">
      <alignment horizontal="center"/>
      <protection locked="0"/>
    </xf>
    <xf numFmtId="0" fontId="19" fillId="0" borderId="0" applyFill="0">
      <alignment horizontal="center"/>
      <protection locked="0"/>
    </xf>
    <xf numFmtId="0" fontId="19" fillId="2" borderId="0"/>
    <xf numFmtId="0" fontId="19" fillId="0" borderId="0">
      <protection locked="0"/>
    </xf>
    <xf numFmtId="0" fontId="19" fillId="0" borderId="0"/>
    <xf numFmtId="198" fontId="19" fillId="0" borderId="0"/>
    <xf numFmtId="199" fontId="19" fillId="0" borderId="0"/>
    <xf numFmtId="0" fontId="20" fillId="3" borderId="0">
      <alignment horizontal="right"/>
    </xf>
    <xf numFmtId="0" fontId="19" fillId="0" borderId="0"/>
    <xf numFmtId="200" fontId="7" fillId="0" borderId="0" applyFill="0" applyBorder="0" applyAlignment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8" fontId="22" fillId="0" borderId="0" applyFont="0" applyFill="0" applyBorder="0" applyAlignment="0" applyProtection="0"/>
    <xf numFmtId="201" fontId="22" fillId="0" borderId="0"/>
    <xf numFmtId="3" fontId="7" fillId="0" borderId="0" applyFont="0" applyFill="0" applyBorder="0" applyAlignment="0" applyProtection="0"/>
    <xf numFmtId="0" fontId="23" fillId="0" borderId="0" applyNumberFormat="0" applyAlignment="0">
      <alignment horizontal="left"/>
    </xf>
    <xf numFmtId="202" fontId="18" fillId="0" borderId="0" applyFont="0" applyFill="0" applyBorder="0" applyAlignment="0" applyProtection="0"/>
    <xf numFmtId="203" fontId="2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18" fillId="0" borderId="0"/>
    <xf numFmtId="0" fontId="24" fillId="0" borderId="0" applyNumberFormat="0" applyAlignment="0">
      <alignment horizontal="left"/>
    </xf>
    <xf numFmtId="2" fontId="7" fillId="0" borderId="0" applyFont="0" applyFill="0" applyBorder="0" applyAlignment="0" applyProtection="0"/>
    <xf numFmtId="38" fontId="16" fillId="4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16" fillId="5" borderId="6" applyNumberFormat="0" applyBorder="0" applyAlignment="0" applyProtection="0"/>
    <xf numFmtId="0" fontId="26" fillId="0" borderId="0" applyNumberFormat="0" applyFont="0" applyFill="0" applyBorder="0" applyProtection="0">
      <alignment horizontal="left" vertical="center"/>
    </xf>
    <xf numFmtId="205" fontId="22" fillId="0" borderId="0" applyFont="0" applyFill="0" applyBorder="0" applyAlignment="0" applyProtection="0"/>
    <xf numFmtId="206" fontId="27" fillId="0" borderId="0" applyFont="0" applyFill="0" applyBorder="0" applyAlignment="0" applyProtection="0"/>
    <xf numFmtId="207" fontId="27" fillId="0" borderId="0" applyFont="0" applyFill="0" applyBorder="0" applyAlignment="0" applyProtection="0"/>
    <xf numFmtId="208" fontId="27" fillId="0" borderId="0" applyFont="0" applyFill="0" applyBorder="0" applyAlignment="0" applyProtection="0"/>
    <xf numFmtId="209" fontId="27" fillId="0" borderId="0" applyFont="0" applyFill="0" applyBorder="0" applyAlignment="0" applyProtection="0"/>
    <xf numFmtId="37" fontId="28" fillId="0" borderId="0"/>
    <xf numFmtId="0" fontId="29" fillId="0" borderId="0"/>
    <xf numFmtId="0" fontId="7" fillId="0" borderId="0"/>
    <xf numFmtId="0" fontId="7" fillId="0" borderId="0"/>
    <xf numFmtId="0" fontId="21" fillId="0" borderId="0"/>
    <xf numFmtId="0" fontId="22" fillId="0" borderId="0"/>
    <xf numFmtId="0" fontId="7" fillId="0" borderId="0"/>
    <xf numFmtId="10" fontId="7" fillId="0" borderId="0" applyFont="0" applyFill="0" applyBorder="0" applyAlignment="0" applyProtection="0"/>
    <xf numFmtId="1" fontId="7" fillId="0" borderId="7" applyNumberFormat="0" applyFill="0" applyAlignment="0" applyProtection="0">
      <alignment horizontal="center" vertical="center"/>
    </xf>
    <xf numFmtId="210" fontId="7" fillId="0" borderId="0" applyNumberFormat="0" applyFill="0" applyBorder="0" applyAlignment="0" applyProtection="0">
      <alignment horizontal="left"/>
    </xf>
    <xf numFmtId="0" fontId="7" fillId="0" borderId="0"/>
    <xf numFmtId="41" fontId="7" fillId="0" borderId="0" applyFont="0" applyFill="0" applyBorder="0" applyAlignment="0" applyProtection="0"/>
    <xf numFmtId="40" fontId="30" fillId="0" borderId="0" applyBorder="0">
      <alignment horizontal="right"/>
    </xf>
    <xf numFmtId="197" fontId="31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center"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1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212" fontId="18" fillId="0" borderId="0" applyFont="0" applyFill="0" applyBorder="0" applyAlignment="0" applyProtection="0"/>
    <xf numFmtId="213" fontId="18" fillId="0" borderId="0" applyFont="0" applyFill="0" applyBorder="0" applyAlignment="0" applyProtection="0"/>
    <xf numFmtId="214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0" fontId="33" fillId="0" borderId="0"/>
    <xf numFmtId="0" fontId="34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6" fillId="0" borderId="0"/>
    <xf numFmtId="216" fontId="34" fillId="0" borderId="0" applyFont="0" applyFill="0" applyBorder="0" applyAlignment="0" applyProtection="0"/>
    <xf numFmtId="211" fontId="34" fillId="0" borderId="0" applyFont="0" applyFill="0" applyBorder="0" applyAlignment="0" applyProtection="0"/>
    <xf numFmtId="217" fontId="35" fillId="0" borderId="0" applyFont="0" applyFill="0" applyBorder="0" applyAlignment="0" applyProtection="0"/>
    <xf numFmtId="218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</cellStyleXfs>
  <cellXfs count="213">
    <xf numFmtId="0" fontId="0" fillId="0" borderId="0" xfId="0"/>
    <xf numFmtId="0" fontId="4" fillId="6" borderId="0" xfId="2" applyFont="1" applyFill="1"/>
    <xf numFmtId="187" fontId="4" fillId="6" borderId="0" xfId="2" applyNumberFormat="1" applyFont="1" applyFill="1" applyAlignment="1">
      <alignment horizontal="right"/>
    </xf>
    <xf numFmtId="191" fontId="4" fillId="6" borderId="0" xfId="3" applyNumberFormat="1" applyFont="1" applyFill="1" applyBorder="1" applyAlignment="1">
      <alignment horizontal="center"/>
    </xf>
    <xf numFmtId="187" fontId="4" fillId="6" borderId="0" xfId="0" applyNumberFormat="1" applyFont="1" applyFill="1" applyAlignment="1">
      <alignment horizontal="center"/>
    </xf>
    <xf numFmtId="0" fontId="6" fillId="6" borderId="0" xfId="0" applyFont="1" applyFill="1"/>
    <xf numFmtId="49" fontId="3" fillId="6" borderId="0" xfId="2" applyNumberFormat="1" applyFont="1" applyFill="1" applyAlignment="1">
      <alignment horizontal="center"/>
    </xf>
    <xf numFmtId="0" fontId="3" fillId="6" borderId="0" xfId="2" applyFont="1" applyFill="1"/>
    <xf numFmtId="0" fontId="3" fillId="6" borderId="1" xfId="2" applyFont="1" applyFill="1" applyBorder="1" applyAlignment="1">
      <alignment horizontal="center"/>
    </xf>
    <xf numFmtId="49" fontId="4" fillId="6" borderId="0" xfId="2" applyNumberFormat="1" applyFont="1" applyFill="1"/>
    <xf numFmtId="0" fontId="3" fillId="6" borderId="0" xfId="2" applyFont="1" applyFill="1" applyAlignment="1">
      <alignment horizontal="center"/>
    </xf>
    <xf numFmtId="0" fontId="3" fillId="6" borderId="1" xfId="2" quotePrefix="1" applyFont="1" applyFill="1" applyBorder="1" applyAlignment="1">
      <alignment horizontal="center"/>
    </xf>
    <xf numFmtId="189" fontId="4" fillId="6" borderId="0" xfId="1" applyNumberFormat="1" applyFont="1" applyFill="1" applyBorder="1" applyAlignment="1">
      <alignment horizontal="center" vertical="top" wrapText="1"/>
    </xf>
    <xf numFmtId="0" fontId="5" fillId="6" borderId="0" xfId="2" applyFont="1" applyFill="1" applyAlignment="1">
      <alignment horizontal="center"/>
    </xf>
    <xf numFmtId="49" fontId="3" fillId="6" borderId="0" xfId="2" applyNumberFormat="1" applyFont="1" applyFill="1"/>
    <xf numFmtId="0" fontId="4" fillId="6" borderId="0" xfId="2" applyFont="1" applyFill="1" applyAlignment="1">
      <alignment horizontal="center"/>
    </xf>
    <xf numFmtId="37" fontId="3" fillId="6" borderId="0" xfId="2" applyNumberFormat="1" applyFont="1" applyFill="1" applyAlignment="1">
      <alignment horizontal="right"/>
    </xf>
    <xf numFmtId="37" fontId="5" fillId="6" borderId="0" xfId="2" applyNumberFormat="1" applyFont="1" applyFill="1" applyAlignment="1">
      <alignment horizontal="right"/>
    </xf>
    <xf numFmtId="187" fontId="6" fillId="6" borderId="0" xfId="2" applyNumberFormat="1" applyFont="1" applyFill="1"/>
    <xf numFmtId="190" fontId="6" fillId="6" borderId="0" xfId="2" applyNumberFormat="1" applyFont="1" applyFill="1"/>
    <xf numFmtId="49" fontId="4" fillId="6" borderId="0" xfId="2" applyNumberFormat="1" applyFont="1" applyFill="1" applyAlignment="1">
      <alignment wrapText="1"/>
    </xf>
    <xf numFmtId="187" fontId="6" fillId="6" borderId="0" xfId="3" applyNumberFormat="1" applyFont="1" applyFill="1" applyBorder="1" applyAlignment="1">
      <alignment horizontal="center"/>
    </xf>
    <xf numFmtId="191" fontId="6" fillId="6" borderId="0" xfId="3" applyNumberFormat="1" applyFont="1" applyFill="1" applyBorder="1" applyAlignment="1">
      <alignment horizontal="center"/>
    </xf>
    <xf numFmtId="187" fontId="4" fillId="6" borderId="2" xfId="2" applyNumberFormat="1" applyFont="1" applyFill="1" applyBorder="1" applyAlignment="1">
      <alignment horizontal="right"/>
    </xf>
    <xf numFmtId="188" fontId="4" fillId="6" borderId="0" xfId="3" applyFont="1" applyFill="1" applyAlignment="1">
      <alignment horizontal="center"/>
    </xf>
    <xf numFmtId="192" fontId="4" fillId="6" borderId="2" xfId="1" applyNumberFormat="1" applyFont="1" applyFill="1" applyBorder="1" applyAlignment="1">
      <alignment horizontal="right"/>
    </xf>
    <xf numFmtId="187" fontId="4" fillId="6" borderId="0" xfId="2" applyNumberFormat="1" applyFont="1" applyFill="1"/>
    <xf numFmtId="187" fontId="4" fillId="6" borderId="4" xfId="2" applyNumberFormat="1" applyFont="1" applyFill="1" applyBorder="1" applyAlignment="1">
      <alignment horizontal="right"/>
    </xf>
    <xf numFmtId="49" fontId="10" fillId="6" borderId="0" xfId="2" applyNumberFormat="1" applyFont="1" applyFill="1"/>
    <xf numFmtId="187" fontId="3" fillId="6" borderId="0" xfId="2" applyNumberFormat="1" applyFont="1" applyFill="1" applyAlignment="1">
      <alignment horizontal="right"/>
    </xf>
    <xf numFmtId="187" fontId="5" fillId="6" borderId="0" xfId="2" applyNumberFormat="1" applyFont="1" applyFill="1" applyAlignment="1">
      <alignment horizontal="right"/>
    </xf>
    <xf numFmtId="0" fontId="4" fillId="6" borderId="0" xfId="2" quotePrefix="1" applyFont="1" applyFill="1" applyAlignment="1">
      <alignment horizontal="center"/>
    </xf>
    <xf numFmtId="191" fontId="6" fillId="6" borderId="0" xfId="3" applyNumberFormat="1" applyFont="1" applyFill="1" applyAlignment="1"/>
    <xf numFmtId="187" fontId="6" fillId="6" borderId="2" xfId="2" applyNumberFormat="1" applyFont="1" applyFill="1" applyBorder="1" applyAlignment="1">
      <alignment horizontal="right"/>
    </xf>
    <xf numFmtId="187" fontId="4" fillId="6" borderId="1" xfId="2" applyNumberFormat="1" applyFont="1" applyFill="1" applyBorder="1" applyAlignment="1">
      <alignment horizontal="right"/>
    </xf>
    <xf numFmtId="188" fontId="4" fillId="6" borderId="0" xfId="3" applyFont="1" applyFill="1" applyBorder="1" applyAlignment="1">
      <alignment horizontal="right"/>
    </xf>
    <xf numFmtId="187" fontId="6" fillId="6" borderId="0" xfId="2" applyNumberFormat="1" applyFont="1" applyFill="1" applyAlignment="1">
      <alignment horizontal="right"/>
    </xf>
    <xf numFmtId="37" fontId="4" fillId="6" borderId="0" xfId="2" applyNumberFormat="1" applyFont="1" applyFill="1" applyAlignment="1">
      <alignment horizontal="right"/>
    </xf>
    <xf numFmtId="37" fontId="6" fillId="6" borderId="0" xfId="2" applyNumberFormat="1" applyFont="1" applyFill="1" applyAlignment="1">
      <alignment horizontal="right"/>
    </xf>
    <xf numFmtId="49" fontId="4" fillId="6" borderId="0" xfId="2" applyNumberFormat="1" applyFont="1" applyFill="1" applyAlignment="1">
      <alignment horizontal="left"/>
    </xf>
    <xf numFmtId="0" fontId="39" fillId="6" borderId="0" xfId="0" applyFont="1" applyFill="1" applyAlignment="1">
      <alignment horizontal="left" vertical="center"/>
    </xf>
    <xf numFmtId="49" fontId="9" fillId="6" borderId="0" xfId="2" applyNumberFormat="1" applyFont="1" applyFill="1"/>
    <xf numFmtId="0" fontId="9" fillId="6" borderId="0" xfId="2" applyFont="1" applyFill="1"/>
    <xf numFmtId="188" fontId="11" fillId="6" borderId="0" xfId="3" applyFont="1" applyFill="1" applyAlignment="1"/>
    <xf numFmtId="37" fontId="9" fillId="6" borderId="0" xfId="2" applyNumberFormat="1" applyFont="1" applyFill="1"/>
    <xf numFmtId="37" fontId="6" fillId="6" borderId="0" xfId="2" applyNumberFormat="1" applyFont="1" applyFill="1"/>
    <xf numFmtId="43" fontId="4" fillId="6" borderId="0" xfId="2" applyNumberFormat="1" applyFont="1" applyFill="1"/>
    <xf numFmtId="43" fontId="6" fillId="6" borderId="0" xfId="2" applyNumberFormat="1" applyFont="1" applyFill="1"/>
    <xf numFmtId="43" fontId="4" fillId="6" borderId="0" xfId="1" applyFont="1" applyFill="1"/>
    <xf numFmtId="43" fontId="6" fillId="6" borderId="0" xfId="1" applyFont="1" applyFill="1"/>
    <xf numFmtId="0" fontId="6" fillId="6" borderId="0" xfId="2" applyFont="1" applyFill="1"/>
    <xf numFmtId="0" fontId="8" fillId="6" borderId="0" xfId="2" applyFont="1" applyFill="1" applyAlignment="1">
      <alignment horizontal="center"/>
    </xf>
    <xf numFmtId="49" fontId="3" fillId="6" borderId="0" xfId="2" applyNumberFormat="1" applyFont="1" applyFill="1" applyAlignment="1">
      <alignment horizontal="right"/>
    </xf>
    <xf numFmtId="49" fontId="12" fillId="6" borderId="0" xfId="2" applyNumberFormat="1" applyFont="1" applyFill="1" applyAlignment="1">
      <alignment horizontal="center"/>
    </xf>
    <xf numFmtId="49" fontId="12" fillId="6" borderId="0" xfId="2" applyNumberFormat="1" applyFont="1" applyFill="1"/>
    <xf numFmtId="49" fontId="4" fillId="6" borderId="0" xfId="2" applyNumberFormat="1" applyFont="1" applyFill="1" applyAlignment="1">
      <alignment vertical="top" wrapText="1"/>
    </xf>
    <xf numFmtId="0" fontId="4" fillId="6" borderId="0" xfId="2" applyFont="1" applyFill="1" applyAlignment="1">
      <alignment horizontal="center" vertical="top" wrapText="1"/>
    </xf>
    <xf numFmtId="0" fontId="3" fillId="6" borderId="0" xfId="2" applyFont="1" applyFill="1" applyAlignment="1">
      <alignment horizontal="center" vertical="top" wrapText="1"/>
    </xf>
    <xf numFmtId="0" fontId="3" fillId="6" borderId="0" xfId="2" applyFont="1" applyFill="1" applyAlignment="1">
      <alignment vertical="top" wrapText="1"/>
    </xf>
    <xf numFmtId="0" fontId="3" fillId="6" borderId="0" xfId="2" applyFont="1" applyFill="1" applyAlignment="1">
      <alignment horizontal="center" vertical="top"/>
    </xf>
    <xf numFmtId="0" fontId="3" fillId="6" borderId="1" xfId="2" applyFont="1" applyFill="1" applyBorder="1" applyAlignment="1">
      <alignment horizontal="center" vertical="top" wrapText="1"/>
    </xf>
    <xf numFmtId="188" fontId="4" fillId="6" borderId="0" xfId="3" applyFont="1" applyFill="1"/>
    <xf numFmtId="49" fontId="4" fillId="6" borderId="0" xfId="2" applyNumberFormat="1" applyFont="1" applyFill="1" applyAlignment="1">
      <alignment vertical="top"/>
    </xf>
    <xf numFmtId="0" fontId="3" fillId="6" borderId="0" xfId="2" applyFont="1" applyFill="1" applyAlignment="1">
      <alignment horizontal="center" vertical="center" wrapText="1"/>
    </xf>
    <xf numFmtId="0" fontId="3" fillId="6" borderId="0" xfId="2" applyFont="1" applyFill="1" applyAlignment="1">
      <alignment vertical="top"/>
    </xf>
    <xf numFmtId="188" fontId="4" fillId="6" borderId="0" xfId="3" applyFont="1" applyFill="1" applyAlignment="1"/>
    <xf numFmtId="0" fontId="4" fillId="6" borderId="0" xfId="2" applyFont="1" applyFill="1" applyAlignment="1">
      <alignment vertical="top" wrapText="1"/>
    </xf>
    <xf numFmtId="0" fontId="3" fillId="6" borderId="1" xfId="2" applyFont="1" applyFill="1" applyBorder="1" applyAlignment="1">
      <alignment horizontal="center" vertical="top"/>
    </xf>
    <xf numFmtId="49" fontId="3" fillId="6" borderId="0" xfId="2" applyNumberFormat="1" applyFont="1" applyFill="1" applyAlignment="1">
      <alignment vertical="top" wrapText="1"/>
    </xf>
    <xf numFmtId="191" fontId="4" fillId="6" borderId="3" xfId="3" applyNumberFormat="1" applyFont="1" applyFill="1" applyBorder="1" applyAlignment="1">
      <alignment horizontal="right"/>
    </xf>
    <xf numFmtId="187" fontId="4" fillId="6" borderId="3" xfId="2" applyNumberFormat="1" applyFont="1" applyFill="1" applyBorder="1" applyAlignment="1">
      <alignment horizontal="right"/>
    </xf>
    <xf numFmtId="191" fontId="4" fillId="6" borderId="0" xfId="3" applyNumberFormat="1" applyFont="1" applyFill="1" applyBorder="1" applyAlignment="1">
      <alignment horizontal="right"/>
    </xf>
    <xf numFmtId="191" fontId="4" fillId="6" borderId="0" xfId="3" applyNumberFormat="1" applyFont="1" applyFill="1" applyBorder="1" applyAlignment="1">
      <alignment horizontal="right" vertical="center"/>
    </xf>
    <xf numFmtId="191" fontId="4" fillId="6" borderId="1" xfId="3" applyNumberFormat="1" applyFont="1" applyFill="1" applyBorder="1" applyAlignment="1">
      <alignment horizontal="right"/>
    </xf>
    <xf numFmtId="49" fontId="3" fillId="6" borderId="0" xfId="2" applyNumberFormat="1" applyFont="1" applyFill="1" applyAlignment="1">
      <alignment vertical="top"/>
    </xf>
    <xf numFmtId="191" fontId="4" fillId="6" borderId="5" xfId="3" applyNumberFormat="1" applyFont="1" applyFill="1" applyBorder="1" applyAlignment="1">
      <alignment horizontal="right"/>
    </xf>
    <xf numFmtId="187" fontId="4" fillId="6" borderId="5" xfId="2" applyNumberFormat="1" applyFont="1" applyFill="1" applyBorder="1" applyAlignment="1">
      <alignment horizontal="right"/>
    </xf>
    <xf numFmtId="191" fontId="4" fillId="6" borderId="4" xfId="3" applyNumberFormat="1" applyFont="1" applyFill="1" applyBorder="1" applyAlignment="1">
      <alignment horizontal="right"/>
    </xf>
    <xf numFmtId="188" fontId="4" fillId="6" borderId="0" xfId="2" applyNumberFormat="1" applyFont="1" applyFill="1"/>
    <xf numFmtId="0" fontId="8" fillId="6" borderId="0" xfId="2" applyFont="1" applyFill="1"/>
    <xf numFmtId="191" fontId="4" fillId="6" borderId="0" xfId="2" applyNumberFormat="1" applyFont="1" applyFill="1"/>
    <xf numFmtId="0" fontId="4" fillId="6" borderId="0" xfId="2" quotePrefix="1" applyFont="1" applyFill="1"/>
    <xf numFmtId="0" fontId="4" fillId="6" borderId="0" xfId="2" applyFont="1" applyFill="1" applyAlignment="1">
      <alignment horizontal="center" vertical="top"/>
    </xf>
    <xf numFmtId="49" fontId="3" fillId="6" borderId="0" xfId="0" applyNumberFormat="1" applyFont="1" applyFill="1"/>
    <xf numFmtId="0" fontId="4" fillId="6" borderId="0" xfId="0" applyFont="1" applyFill="1" applyAlignment="1">
      <alignment horizontal="center" vertical="top" wrapText="1"/>
    </xf>
    <xf numFmtId="0" fontId="4" fillId="6" borderId="0" xfId="0" applyFont="1" applyFill="1" applyAlignment="1">
      <alignment vertical="top" wrapText="1"/>
    </xf>
    <xf numFmtId="187" fontId="4" fillId="6" borderId="0" xfId="0" applyNumberFormat="1" applyFont="1" applyFill="1" applyAlignment="1">
      <alignment horizontal="right"/>
    </xf>
    <xf numFmtId="187" fontId="4" fillId="6" borderId="0" xfId="0" applyNumberFormat="1" applyFont="1" applyFill="1"/>
    <xf numFmtId="191" fontId="4" fillId="6" borderId="0" xfId="0" applyNumberFormat="1" applyFont="1" applyFill="1" applyAlignment="1">
      <alignment horizontal="center" vertical="top"/>
    </xf>
    <xf numFmtId="0" fontId="4" fillId="6" borderId="0" xfId="0" applyFont="1" applyFill="1"/>
    <xf numFmtId="49" fontId="4" fillId="6" borderId="0" xfId="0" applyNumberFormat="1" applyFont="1" applyFill="1"/>
    <xf numFmtId="0" fontId="4" fillId="6" borderId="0" xfId="0" applyFont="1" applyFill="1" applyAlignment="1">
      <alignment horizontal="center"/>
    </xf>
    <xf numFmtId="49" fontId="3" fillId="6" borderId="0" xfId="0" applyNumberFormat="1" applyFont="1" applyFill="1" applyAlignment="1">
      <alignment vertical="top" wrapText="1"/>
    </xf>
    <xf numFmtId="187" fontId="4" fillId="6" borderId="5" xfId="0" applyNumberFormat="1" applyFont="1" applyFill="1" applyBorder="1" applyAlignment="1">
      <alignment horizontal="right"/>
    </xf>
    <xf numFmtId="191" fontId="4" fillId="6" borderId="0" xfId="3" applyNumberFormat="1" applyFont="1" applyFill="1"/>
    <xf numFmtId="49" fontId="4" fillId="6" borderId="0" xfId="0" applyNumberFormat="1" applyFont="1" applyFill="1" applyAlignment="1">
      <alignment vertical="top" wrapText="1"/>
    </xf>
    <xf numFmtId="188" fontId="4" fillId="6" borderId="0" xfId="3" applyFont="1" applyFill="1" applyAlignment="1">
      <alignment horizontal="right"/>
    </xf>
    <xf numFmtId="191" fontId="4" fillId="6" borderId="5" xfId="3" applyNumberFormat="1" applyFont="1" applyFill="1" applyBorder="1" applyAlignment="1">
      <alignment horizontal="center"/>
    </xf>
    <xf numFmtId="0" fontId="0" fillId="6" borderId="0" xfId="0" applyFill="1"/>
    <xf numFmtId="219" fontId="3" fillId="6" borderId="1" xfId="2" quotePrefix="1" applyNumberFormat="1" applyFont="1" applyFill="1" applyBorder="1" applyAlignment="1">
      <alignment horizontal="center"/>
    </xf>
    <xf numFmtId="0" fontId="3" fillId="6" borderId="0" xfId="2" quotePrefix="1" applyFont="1" applyFill="1" applyAlignment="1">
      <alignment horizontal="center"/>
    </xf>
    <xf numFmtId="0" fontId="4" fillId="6" borderId="0" xfId="2" applyFont="1" applyFill="1" applyAlignment="1">
      <alignment horizontal="right"/>
    </xf>
    <xf numFmtId="0" fontId="6" fillId="6" borderId="0" xfId="2" applyFont="1" applyFill="1" applyAlignment="1">
      <alignment horizontal="right"/>
    </xf>
    <xf numFmtId="192" fontId="4" fillId="6" borderId="0" xfId="1" applyNumberFormat="1" applyFont="1" applyFill="1" applyAlignment="1">
      <alignment horizontal="right"/>
    </xf>
    <xf numFmtId="192" fontId="4" fillId="6" borderId="0" xfId="1" applyNumberFormat="1" applyFont="1" applyFill="1" applyAlignment="1">
      <alignment horizontal="center"/>
    </xf>
    <xf numFmtId="0" fontId="5" fillId="6" borderId="0" xfId="0" applyFont="1" applyFill="1"/>
    <xf numFmtId="192" fontId="4" fillId="6" borderId="0" xfId="1" applyNumberFormat="1" applyFont="1" applyFill="1" applyBorder="1" applyAlignment="1">
      <alignment horizontal="right"/>
    </xf>
    <xf numFmtId="192" fontId="4" fillId="6" borderId="1" xfId="1" applyNumberFormat="1" applyFont="1" applyFill="1" applyBorder="1" applyAlignment="1">
      <alignment horizontal="right"/>
    </xf>
    <xf numFmtId="191" fontId="4" fillId="6" borderId="0" xfId="4" applyNumberFormat="1" applyFont="1" applyFill="1" applyAlignment="1">
      <alignment horizontal="right"/>
    </xf>
    <xf numFmtId="49" fontId="13" fillId="6" borderId="0" xfId="2" applyNumberFormat="1" applyFont="1" applyFill="1"/>
    <xf numFmtId="191" fontId="4" fillId="6" borderId="0" xfId="4" quotePrefix="1" applyNumberFormat="1" applyFont="1" applyFill="1" applyBorder="1" applyAlignment="1">
      <alignment horizontal="center"/>
    </xf>
    <xf numFmtId="191" fontId="4" fillId="6" borderId="0" xfId="4" applyNumberFormat="1" applyFont="1" applyFill="1" applyBorder="1" applyAlignment="1">
      <alignment horizontal="right"/>
    </xf>
    <xf numFmtId="188" fontId="4" fillId="6" borderId="0" xfId="4" applyFont="1" applyFill="1" applyBorder="1" applyAlignment="1">
      <alignment horizontal="center"/>
    </xf>
    <xf numFmtId="187" fontId="4" fillId="6" borderId="1" xfId="0" applyNumberFormat="1" applyFont="1" applyFill="1" applyBorder="1" applyAlignment="1">
      <alignment horizontal="right"/>
    </xf>
    <xf numFmtId="191" fontId="6" fillId="6" borderId="0" xfId="4" applyNumberFormat="1" applyFont="1" applyFill="1" applyAlignment="1"/>
    <xf numFmtId="188" fontId="4" fillId="6" borderId="0" xfId="4" applyFont="1" applyFill="1" applyAlignment="1">
      <alignment horizontal="center"/>
    </xf>
    <xf numFmtId="191" fontId="4" fillId="6" borderId="0" xfId="4" applyNumberFormat="1" applyFont="1" applyFill="1" applyAlignment="1"/>
    <xf numFmtId="191" fontId="4" fillId="6" borderId="0" xfId="4" applyNumberFormat="1" applyFont="1" applyFill="1" applyBorder="1" applyAlignment="1"/>
    <xf numFmtId="191" fontId="4" fillId="6" borderId="0" xfId="4" applyNumberFormat="1" applyFont="1" applyFill="1" applyBorder="1" applyAlignment="1">
      <alignment horizontal="center"/>
    </xf>
    <xf numFmtId="191" fontId="4" fillId="6" borderId="0" xfId="4" applyNumberFormat="1" applyFont="1" applyFill="1" applyBorder="1" applyAlignment="1">
      <alignment horizontal="right" vertical="center"/>
    </xf>
    <xf numFmtId="193" fontId="4" fillId="6" borderId="0" xfId="2" applyNumberFormat="1" applyFont="1" applyFill="1" applyAlignment="1">
      <alignment horizontal="right"/>
    </xf>
    <xf numFmtId="0" fontId="5" fillId="6" borderId="0" xfId="2" quotePrefix="1" applyFont="1" applyFill="1" applyAlignment="1">
      <alignment horizontal="center"/>
    </xf>
    <xf numFmtId="49" fontId="13" fillId="6" borderId="0" xfId="2" quotePrefix="1" applyNumberFormat="1" applyFont="1" applyFill="1"/>
    <xf numFmtId="187" fontId="4" fillId="6" borderId="0" xfId="2" applyNumberFormat="1" applyFont="1" applyFill="1" applyAlignment="1">
      <alignment horizontal="center"/>
    </xf>
    <xf numFmtId="191" fontId="4" fillId="6" borderId="0" xfId="2" applyNumberFormat="1" applyFont="1" applyFill="1" applyAlignment="1">
      <alignment horizontal="center"/>
    </xf>
    <xf numFmtId="191" fontId="6" fillId="6" borderId="0" xfId="4" applyNumberFormat="1" applyFont="1" applyFill="1" applyBorder="1" applyAlignment="1">
      <alignment horizontal="right" vertical="center"/>
    </xf>
    <xf numFmtId="191" fontId="6" fillId="6" borderId="0" xfId="2" applyNumberFormat="1" applyFont="1" applyFill="1"/>
    <xf numFmtId="188" fontId="4" fillId="6" borderId="0" xfId="4" applyFont="1" applyFill="1" applyAlignment="1"/>
    <xf numFmtId="194" fontId="4" fillId="6" borderId="0" xfId="2" applyNumberFormat="1" applyFont="1" applyFill="1" applyAlignment="1">
      <alignment horizontal="right"/>
    </xf>
    <xf numFmtId="194" fontId="6" fillId="6" borderId="0" xfId="2" applyNumberFormat="1" applyFont="1" applyFill="1" applyAlignment="1">
      <alignment horizontal="right"/>
    </xf>
    <xf numFmtId="0" fontId="3" fillId="6" borderId="0" xfId="0" applyFont="1" applyFill="1"/>
    <xf numFmtId="189" fontId="4" fillId="6" borderId="0" xfId="0" applyNumberFormat="1" applyFont="1" applyFill="1"/>
    <xf numFmtId="195" fontId="4" fillId="6" borderId="4" xfId="2" applyNumberFormat="1" applyFont="1" applyFill="1" applyBorder="1" applyAlignment="1">
      <alignment horizontal="right"/>
    </xf>
    <xf numFmtId="196" fontId="4" fillId="6" borderId="0" xfId="2" applyNumberFormat="1" applyFont="1" applyFill="1" applyAlignment="1">
      <alignment horizontal="right"/>
    </xf>
    <xf numFmtId="195" fontId="4" fillId="6" borderId="4" xfId="0" applyNumberFormat="1" applyFont="1" applyFill="1" applyBorder="1" applyAlignment="1">
      <alignment horizontal="right"/>
    </xf>
    <xf numFmtId="196" fontId="4" fillId="6" borderId="0" xfId="2" applyNumberFormat="1" applyFont="1" applyFill="1" applyAlignment="1">
      <alignment horizontal="center"/>
    </xf>
    <xf numFmtId="191" fontId="6" fillId="6" borderId="5" xfId="2" applyNumberFormat="1" applyFont="1" applyFill="1" applyBorder="1"/>
    <xf numFmtId="191" fontId="6" fillId="6" borderId="0" xfId="4" applyNumberFormat="1" applyFont="1" applyFill="1" applyBorder="1" applyAlignment="1">
      <alignment horizontal="right"/>
    </xf>
    <xf numFmtId="191" fontId="6" fillId="6" borderId="4" xfId="4" applyNumberFormat="1" applyFont="1" applyFill="1" applyBorder="1" applyAlignment="1">
      <alignment horizontal="right"/>
    </xf>
    <xf numFmtId="49" fontId="8" fillId="6" borderId="0" xfId="2" applyNumberFormat="1" applyFont="1" applyFill="1"/>
    <xf numFmtId="49" fontId="13" fillId="6" borderId="0" xfId="0" applyNumberFormat="1" applyFont="1" applyFill="1"/>
    <xf numFmtId="49" fontId="6" fillId="6" borderId="0" xfId="66" applyNumberFormat="1" applyFont="1" applyFill="1"/>
    <xf numFmtId="49" fontId="5" fillId="6" borderId="0" xfId="2" applyNumberFormat="1" applyFont="1" applyFill="1"/>
    <xf numFmtId="49" fontId="6" fillId="6" borderId="0" xfId="2" applyNumberFormat="1" applyFont="1" applyFill="1"/>
    <xf numFmtId="0" fontId="6" fillId="6" borderId="0" xfId="66" applyFont="1" applyFill="1"/>
    <xf numFmtId="49" fontId="5" fillId="6" borderId="0" xfId="66" applyNumberFormat="1" applyFont="1" applyFill="1" applyAlignment="1">
      <alignment horizontal="center"/>
    </xf>
    <xf numFmtId="0" fontId="5" fillId="6" borderId="0" xfId="66" applyFont="1" applyFill="1"/>
    <xf numFmtId="0" fontId="5" fillId="6" borderId="1" xfId="66" applyFont="1" applyFill="1" applyBorder="1" applyAlignment="1">
      <alignment horizontal="center"/>
    </xf>
    <xf numFmtId="0" fontId="5" fillId="6" borderId="0" xfId="66" applyFont="1" applyFill="1" applyAlignment="1">
      <alignment horizontal="center"/>
    </xf>
    <xf numFmtId="0" fontId="5" fillId="6" borderId="1" xfId="66" quotePrefix="1" applyFont="1" applyFill="1" applyBorder="1" applyAlignment="1">
      <alignment horizontal="center"/>
    </xf>
    <xf numFmtId="0" fontId="5" fillId="6" borderId="0" xfId="66" quotePrefix="1" applyFont="1" applyFill="1" applyAlignment="1">
      <alignment horizontal="center"/>
    </xf>
    <xf numFmtId="187" fontId="6" fillId="6" borderId="0" xfId="5" applyNumberFormat="1" applyFont="1" applyFill="1" applyAlignment="1">
      <alignment horizontal="right"/>
    </xf>
    <xf numFmtId="0" fontId="5" fillId="6" borderId="2" xfId="66" quotePrefix="1" applyFont="1" applyFill="1" applyBorder="1" applyAlignment="1">
      <alignment horizontal="center"/>
    </xf>
    <xf numFmtId="49" fontId="5" fillId="6" borderId="0" xfId="66" applyNumberFormat="1" applyFont="1" applyFill="1"/>
    <xf numFmtId="0" fontId="40" fillId="6" borderId="0" xfId="6" applyFont="1" applyFill="1"/>
    <xf numFmtId="188" fontId="6" fillId="6" borderId="0" xfId="3" applyFont="1" applyFill="1" applyAlignment="1"/>
    <xf numFmtId="188" fontId="6" fillId="6" borderId="0" xfId="3" applyFont="1" applyFill="1" applyBorder="1" applyAlignment="1"/>
    <xf numFmtId="191" fontId="6" fillId="6" borderId="0" xfId="3" applyNumberFormat="1" applyFont="1" applyFill="1" applyBorder="1" applyAlignment="1">
      <alignment horizontal="right"/>
    </xf>
    <xf numFmtId="49" fontId="6" fillId="6" borderId="0" xfId="66" applyNumberFormat="1" applyFont="1" applyFill="1" applyAlignment="1">
      <alignment horizontal="left"/>
    </xf>
    <xf numFmtId="188" fontId="6" fillId="6" borderId="0" xfId="3" applyFont="1" applyFill="1" applyBorder="1" applyAlignment="1">
      <alignment horizontal="center"/>
    </xf>
    <xf numFmtId="191" fontId="6" fillId="6" borderId="0" xfId="3" applyNumberFormat="1" applyFont="1" applyFill="1" applyAlignment="1">
      <alignment horizontal="center"/>
    </xf>
    <xf numFmtId="191" fontId="6" fillId="6" borderId="0" xfId="66" applyNumberFormat="1" applyFont="1" applyFill="1"/>
    <xf numFmtId="187" fontId="6" fillId="6" borderId="0" xfId="66" applyNumberFormat="1" applyFont="1" applyFill="1" applyAlignment="1">
      <alignment horizontal="right"/>
    </xf>
    <xf numFmtId="187" fontId="5" fillId="6" borderId="0" xfId="66" applyNumberFormat="1" applyFont="1" applyFill="1" applyAlignment="1">
      <alignment horizontal="right"/>
    </xf>
    <xf numFmtId="191" fontId="6" fillId="6" borderId="1" xfId="3" applyNumberFormat="1" applyFont="1" applyFill="1" applyBorder="1" applyAlignment="1">
      <alignment horizontal="center"/>
    </xf>
    <xf numFmtId="187" fontId="6" fillId="6" borderId="1" xfId="5" applyNumberFormat="1" applyFont="1" applyFill="1" applyBorder="1" applyAlignment="1">
      <alignment horizontal="right"/>
    </xf>
    <xf numFmtId="187" fontId="6" fillId="6" borderId="0" xfId="66" applyNumberFormat="1" applyFont="1" applyFill="1"/>
    <xf numFmtId="49" fontId="6" fillId="6" borderId="0" xfId="66" applyNumberFormat="1" applyFont="1" applyFill="1" applyAlignment="1">
      <alignment horizontal="center"/>
    </xf>
    <xf numFmtId="187" fontId="6" fillId="6" borderId="0" xfId="66" applyNumberFormat="1" applyFont="1" applyFill="1" applyAlignment="1">
      <alignment horizontal="center"/>
    </xf>
    <xf numFmtId="0" fontId="5" fillId="6" borderId="0" xfId="102" applyFont="1" applyFill="1"/>
    <xf numFmtId="187" fontId="5" fillId="6" borderId="0" xfId="66" applyNumberFormat="1" applyFont="1" applyFill="1" applyAlignment="1">
      <alignment horizontal="center"/>
    </xf>
    <xf numFmtId="187" fontId="5" fillId="6" borderId="3" xfId="66" applyNumberFormat="1" applyFont="1" applyFill="1" applyBorder="1" applyAlignment="1">
      <alignment horizontal="center"/>
    </xf>
    <xf numFmtId="0" fontId="6" fillId="6" borderId="0" xfId="102" applyFont="1" applyFill="1"/>
    <xf numFmtId="191" fontId="6" fillId="6" borderId="0" xfId="35" applyNumberFormat="1" applyFont="1" applyFill="1" applyBorder="1" applyAlignment="1">
      <alignment horizontal="right"/>
    </xf>
    <xf numFmtId="191" fontId="5" fillId="6" borderId="2" xfId="3" applyNumberFormat="1" applyFont="1" applyFill="1" applyBorder="1" applyAlignment="1">
      <alignment horizontal="center"/>
    </xf>
    <xf numFmtId="191" fontId="5" fillId="6" borderId="0" xfId="3" applyNumberFormat="1" applyFont="1" applyFill="1" applyBorder="1" applyAlignment="1">
      <alignment horizontal="center"/>
    </xf>
    <xf numFmtId="0" fontId="10" fillId="6" borderId="0" xfId="66" applyFont="1" applyFill="1"/>
    <xf numFmtId="0" fontId="6" fillId="6" borderId="0" xfId="66" applyFont="1" applyFill="1" applyAlignment="1">
      <alignment horizontal="center"/>
    </xf>
    <xf numFmtId="187" fontId="10" fillId="6" borderId="0" xfId="66" applyNumberFormat="1" applyFont="1" applyFill="1" applyAlignment="1">
      <alignment horizontal="center"/>
    </xf>
    <xf numFmtId="191" fontId="6" fillId="6" borderId="0" xfId="35" applyNumberFormat="1" applyFont="1" applyFill="1" applyBorder="1" applyAlignment="1">
      <alignment horizontal="center"/>
    </xf>
    <xf numFmtId="191" fontId="6" fillId="6" borderId="0" xfId="35" applyNumberFormat="1" applyFont="1" applyFill="1"/>
    <xf numFmtId="200" fontId="6" fillId="6" borderId="0" xfId="35" applyFont="1" applyFill="1"/>
    <xf numFmtId="200" fontId="6" fillId="6" borderId="0" xfId="35" applyFont="1" applyFill="1" applyBorder="1"/>
    <xf numFmtId="43" fontId="6" fillId="6" borderId="5" xfId="66" applyNumberFormat="1" applyFont="1" applyFill="1" applyBorder="1"/>
    <xf numFmtId="187" fontId="5" fillId="6" borderId="0" xfId="66" applyNumberFormat="1" applyFont="1" applyFill="1"/>
    <xf numFmtId="187" fontId="5" fillId="6" borderId="5" xfId="66" applyNumberFormat="1" applyFont="1" applyFill="1" applyBorder="1" applyAlignment="1">
      <alignment horizontal="right"/>
    </xf>
    <xf numFmtId="49" fontId="41" fillId="6" borderId="0" xfId="66" applyNumberFormat="1" applyFont="1" applyFill="1"/>
    <xf numFmtId="0" fontId="21" fillId="6" borderId="0" xfId="66" applyFill="1"/>
    <xf numFmtId="188" fontId="6" fillId="6" borderId="0" xfId="66" applyNumberFormat="1" applyFont="1" applyFill="1"/>
    <xf numFmtId="49" fontId="10" fillId="6" borderId="0" xfId="66" applyNumberFormat="1" applyFont="1" applyFill="1"/>
    <xf numFmtId="0" fontId="6" fillId="6" borderId="0" xfId="66" quotePrefix="1" applyFont="1" applyFill="1"/>
    <xf numFmtId="43" fontId="6" fillId="6" borderId="0" xfId="66" applyNumberFormat="1" applyFont="1" applyFill="1"/>
    <xf numFmtId="0" fontId="10" fillId="6" borderId="0" xfId="66" applyFont="1" applyFill="1" applyAlignment="1">
      <alignment horizontal="right"/>
    </xf>
    <xf numFmtId="0" fontId="4" fillId="6" borderId="0" xfId="2" quotePrefix="1" applyFont="1" applyFill="1" applyAlignment="1">
      <alignment horizontal="center"/>
    </xf>
    <xf numFmtId="0" fontId="4" fillId="6" borderId="0" xfId="2" applyFont="1" applyFill="1" applyAlignment="1">
      <alignment horizontal="center"/>
    </xf>
    <xf numFmtId="49" fontId="3" fillId="6" borderId="0" xfId="2" applyNumberFormat="1" applyFont="1" applyFill="1" applyAlignment="1">
      <alignment horizontal="center"/>
    </xf>
    <xf numFmtId="0" fontId="3" fillId="6" borderId="1" xfId="2" applyFont="1" applyFill="1" applyBorder="1" applyAlignment="1">
      <alignment horizontal="center"/>
    </xf>
    <xf numFmtId="0" fontId="3" fillId="6" borderId="2" xfId="2" applyFont="1" applyFill="1" applyBorder="1" applyAlignment="1">
      <alignment horizontal="center"/>
    </xf>
    <xf numFmtId="49" fontId="38" fillId="6" borderId="0" xfId="2" applyNumberFormat="1" applyFont="1" applyFill="1" applyAlignment="1">
      <alignment horizontal="center"/>
    </xf>
    <xf numFmtId="0" fontId="38" fillId="6" borderId="0" xfId="2" applyFont="1" applyFill="1" applyAlignment="1">
      <alignment horizontal="center"/>
    </xf>
    <xf numFmtId="0" fontId="3" fillId="6" borderId="1" xfId="2" applyFont="1" applyFill="1" applyBorder="1" applyAlignment="1">
      <alignment horizontal="center" vertical="top" wrapText="1"/>
    </xf>
    <xf numFmtId="49" fontId="4" fillId="6" borderId="0" xfId="2" quotePrefix="1" applyNumberFormat="1" applyFont="1" applyFill="1" applyAlignment="1">
      <alignment horizontal="center"/>
    </xf>
    <xf numFmtId="49" fontId="4" fillId="6" borderId="0" xfId="2" applyNumberFormat="1" applyFont="1" applyFill="1" applyAlignment="1">
      <alignment horizontal="center"/>
    </xf>
    <xf numFmtId="49" fontId="4" fillId="6" borderId="0" xfId="2" applyNumberFormat="1" applyFont="1" applyFill="1" applyAlignment="1">
      <alignment horizontal="right"/>
    </xf>
    <xf numFmtId="0" fontId="3" fillId="6" borderId="0" xfId="2" applyFont="1" applyFill="1" applyAlignment="1">
      <alignment horizontal="center"/>
    </xf>
    <xf numFmtId="49" fontId="12" fillId="6" borderId="0" xfId="2" applyNumberFormat="1" applyFont="1" applyFill="1" applyAlignment="1">
      <alignment horizontal="center"/>
    </xf>
    <xf numFmtId="0" fontId="3" fillId="6" borderId="0" xfId="2" applyFont="1" applyFill="1" applyAlignment="1">
      <alignment horizontal="center" vertical="center"/>
    </xf>
    <xf numFmtId="0" fontId="5" fillId="6" borderId="2" xfId="66" applyFont="1" applyFill="1" applyBorder="1" applyAlignment="1">
      <alignment horizontal="center"/>
    </xf>
    <xf numFmtId="0" fontId="5" fillId="6" borderId="1" xfId="66" applyFont="1" applyFill="1" applyBorder="1" applyAlignment="1">
      <alignment horizontal="center"/>
    </xf>
    <xf numFmtId="49" fontId="5" fillId="6" borderId="0" xfId="2" applyNumberFormat="1" applyFont="1" applyFill="1" applyAlignment="1">
      <alignment horizontal="center"/>
    </xf>
    <xf numFmtId="49" fontId="5" fillId="6" borderId="0" xfId="66" applyNumberFormat="1" applyFont="1" applyFill="1" applyAlignment="1">
      <alignment horizontal="center"/>
    </xf>
    <xf numFmtId="0" fontId="5" fillId="6" borderId="0" xfId="66" applyFont="1" applyFill="1" applyAlignment="1">
      <alignment horizontal="center" vertical="center"/>
    </xf>
    <xf numFmtId="49" fontId="6" fillId="6" borderId="0" xfId="66" applyNumberFormat="1" applyFont="1" applyFill="1" applyAlignment="1">
      <alignment horizontal="center"/>
    </xf>
  </cellXfs>
  <cellStyles count="103">
    <cellStyle name="594941.25" xfId="17" xr:uid="{8FD7F2DB-D592-4C46-B4CE-B16CF1CB6723}"/>
    <cellStyle name="75" xfId="18" xr:uid="{1327C7E5-E5ED-4C86-A2FF-1F2D99AF428C}"/>
    <cellStyle name="AA FRAME" xfId="19" xr:uid="{B4EBF5F8-CD49-4B70-A8AA-287662F7FF5F}"/>
    <cellStyle name="AA HEADING" xfId="20" xr:uid="{644E3515-3107-4582-9A45-A7242BA365CB}"/>
    <cellStyle name="AA INITIALS" xfId="21" xr:uid="{32F2EF82-0C74-40EA-BD20-93917E2226B6}"/>
    <cellStyle name="AA INPUT" xfId="22" xr:uid="{34E0512E-F8F2-4540-BC6F-DF6A8FF04B50}"/>
    <cellStyle name="AA LOCK" xfId="23" xr:uid="{E8882950-33E3-4485-9D63-CCCE4FA366FE}"/>
    <cellStyle name="AA MGR NAME" xfId="24" xr:uid="{A9152992-4DA9-4DA5-8669-424D0EBD040C}"/>
    <cellStyle name="AA NORMAL" xfId="25" xr:uid="{7DA5C52A-9380-4C09-9FD8-68BA3677E7B6}"/>
    <cellStyle name="AA NUMBER" xfId="26" xr:uid="{4A67C0A8-0A90-4C1C-A533-0FF5B87F0823}"/>
    <cellStyle name="AA NUMBER2" xfId="27" xr:uid="{88BA1733-4A7D-455B-ABD2-C1754E75A30A}"/>
    <cellStyle name="AA QUESTION" xfId="28" xr:uid="{44804F0C-C792-43CD-A037-41999FDDE470}"/>
    <cellStyle name="AA SHADE" xfId="29" xr:uid="{C50D0C4F-5EE7-4B31-8C09-4326A138B430}"/>
    <cellStyle name="Calc Currency (0)" xfId="30" xr:uid="{97D765E3-9252-44A9-A96D-384CCDBBCC11}"/>
    <cellStyle name="Comma" xfId="1" builtinId="3"/>
    <cellStyle name="Comma 10" xfId="10" xr:uid="{DDE06554-81C5-4118-94E5-02A19D60B56D}"/>
    <cellStyle name="Comma 10 2" xfId="11" xr:uid="{A5F6D4CF-45E5-4368-B339-E4094F66DAB6}"/>
    <cellStyle name="Comma 10 2 2" xfId="3" xr:uid="{9F762016-DE13-4F6B-BFA8-59AE09368131}"/>
    <cellStyle name="Comma 10 2 2 2" xfId="13" xr:uid="{4F23D481-17DE-42C6-AB22-FC5CCE870A7D}"/>
    <cellStyle name="Comma 10 2 3" xfId="33" xr:uid="{26DC0662-D6BA-4CF5-8BEB-7DC93AA64BB1}"/>
    <cellStyle name="Comma 10 3" xfId="4" xr:uid="{A4A489B3-A120-46E6-872A-E77B4AF9DF40}"/>
    <cellStyle name="Comma 10 3 2" xfId="12" xr:uid="{5061ECB5-4619-414B-97C4-E6127298DB3E}"/>
    <cellStyle name="Comma 10 4" xfId="32" xr:uid="{5C7D9FB2-0626-4DF1-9B7C-D6766752481A}"/>
    <cellStyle name="Comma 16 2" xfId="7" xr:uid="{C3365CE6-BB3D-47C1-B6BE-011CED7D2502}"/>
    <cellStyle name="Comma 16 2 2" xfId="34" xr:uid="{B73D94EE-4A44-47F4-AE0A-C6181D033DA0}"/>
    <cellStyle name="Comma 16 2 3" xfId="14" xr:uid="{71F24BC3-B9E6-4F07-B371-A29EA69353B3}"/>
    <cellStyle name="Comma 2" xfId="35" xr:uid="{F88E359D-0C1E-4AA1-84E7-AD6CE5759034}"/>
    <cellStyle name="Comma 2 2" xfId="36" xr:uid="{108C94F2-C827-4395-A09D-155D81753F55}"/>
    <cellStyle name="Comma 3" xfId="37" xr:uid="{6E597E67-CCDE-47D9-BD8A-F8149F5D862F}"/>
    <cellStyle name="Comma 3 2" xfId="38" xr:uid="{59F9336D-C3AA-4B12-AFAD-89CEBCDD2405}"/>
    <cellStyle name="Comma 4" xfId="39" xr:uid="{9E9F7E2E-9A54-445F-BDE5-D27DC6D1243C}"/>
    <cellStyle name="Comma 5" xfId="40" xr:uid="{EF156C57-99FD-4DF5-AA6D-FE3179B226FD}"/>
    <cellStyle name="Comma 6" xfId="31" xr:uid="{0C8B0A48-756F-49C6-9485-C0F97BF8F888}"/>
    <cellStyle name="Comma 6 2" xfId="100" xr:uid="{86BFBAA1-3C1E-452B-9D40-B1783AA4A46B}"/>
    <cellStyle name="Comma 7" xfId="81" xr:uid="{A3CE5D32-02D9-48FB-9118-0ACE2DCF8DCD}"/>
    <cellStyle name="Comma 7 2" xfId="101" xr:uid="{E336791B-72D7-40D3-A8DE-E6878158787E}"/>
    <cellStyle name="Comma 8" xfId="97" xr:uid="{F8B00624-AFCC-4211-9FCE-DF2EE692ABE4}"/>
    <cellStyle name="Comma 9" xfId="9" xr:uid="{28E034BD-F42B-4B81-A6C4-EDEBA0E31D8B}"/>
    <cellStyle name="comma zerodec" xfId="41" xr:uid="{0BDA0F33-6867-408F-94F7-DC53E6277D9F}"/>
    <cellStyle name="Comma0" xfId="42" xr:uid="{6646ABCF-8008-4835-A0A0-21309D163649}"/>
    <cellStyle name="Copied" xfId="43" xr:uid="{1013577D-6194-4924-8F27-52BFF3F41C46}"/>
    <cellStyle name="Currency0" xfId="44" xr:uid="{8EB2D523-A16D-47FD-8766-B73F91F95BE2}"/>
    <cellStyle name="Currency1" xfId="45" xr:uid="{0967F498-47E0-4A9C-B151-A63FB9918663}"/>
    <cellStyle name="Date" xfId="46" xr:uid="{3CCF8451-4F22-43F5-B089-928CB251F2B3}"/>
    <cellStyle name="Dezimal [0]_35ERI8T2gbIEMixb4v26icuOo" xfId="47" xr:uid="{60D42F1F-6EE3-45B1-92D6-DFB571E45359}"/>
    <cellStyle name="Dezimal_35ERI8T2gbIEMixb4v26icuOo" xfId="48" xr:uid="{4FBBFB8A-7E7F-4579-B61C-AC1361F4BA82}"/>
    <cellStyle name="Dollar (zero dec)" xfId="49" xr:uid="{B8071DD5-4D5B-47B6-BFDD-58A7994E7AB2}"/>
    <cellStyle name="Entered" xfId="50" xr:uid="{258ABB7C-8A3B-4414-9B99-E2A7324BADF1}"/>
    <cellStyle name="Fixed" xfId="51" xr:uid="{CFDB3101-0CC8-4786-9A5D-B8ECF4687EE9}"/>
    <cellStyle name="Grey" xfId="52" xr:uid="{59C4BCEE-C8F9-4956-ADB3-40C3645459F2}"/>
    <cellStyle name="Header1" xfId="53" xr:uid="{1AD17F12-5F25-4E74-A5A7-F48858681E3B}"/>
    <cellStyle name="Header2" xfId="54" xr:uid="{2346BB2B-BD7E-4CC2-B594-99CF4666134A}"/>
    <cellStyle name="Input [yellow]" xfId="55" xr:uid="{C0E213F6-BA8F-4252-99EC-66AB77FAC126}"/>
    <cellStyle name="left" xfId="56" xr:uid="{23B4F0E4-851D-41EF-BF73-500BC78D4767}"/>
    <cellStyle name="Migliaia (0)" xfId="57" xr:uid="{70012A78-B225-4B0D-827A-E3A372A071F0}"/>
    <cellStyle name="Milliers [0]_laroux" xfId="58" xr:uid="{62D7C6F3-8855-4F29-8487-266B121DCB53}"/>
    <cellStyle name="Milliers_laroux" xfId="59" xr:uid="{4E0B0D2A-2C12-42AE-B401-3CF511664B04}"/>
    <cellStyle name="Monétaire [0]_laroux" xfId="60" xr:uid="{2A5A3868-E419-4463-AAA0-D0AD90C3A34B}"/>
    <cellStyle name="Monétaire_laroux" xfId="61" xr:uid="{B8063FE1-B178-4552-859D-30FF150431FA}"/>
    <cellStyle name="no dec" xfId="62" xr:uid="{310BCFD8-E600-4F10-90B8-55C1BDE78346}"/>
    <cellStyle name="Normal" xfId="0" builtinId="0"/>
    <cellStyle name="Normal - Style1" xfId="63" xr:uid="{2ACAF176-4C79-42A4-B3E5-592630AC6BB3}"/>
    <cellStyle name="Normal 111 2" xfId="15" xr:uid="{D16E2711-5E58-4E9C-BEE9-B4676D2B1327}"/>
    <cellStyle name="Normal 2" xfId="2" xr:uid="{34E062A2-47F4-446A-B2D0-16C98F263E27}"/>
    <cellStyle name="Normal 2 2" xfId="65" xr:uid="{DB7ACFCB-B7A6-486C-82BF-C1CBF29368F1}"/>
    <cellStyle name="Normal 2 3" xfId="64" xr:uid="{B2880A5D-6804-4AD0-8221-38068E42B365}"/>
    <cellStyle name="Normal 2 4" xfId="99" xr:uid="{27E5DE93-3432-45FC-A0AD-9EF394E7EB74}"/>
    <cellStyle name="Normal 3" xfId="66" xr:uid="{BDA1C004-7276-4B74-A57B-2653B601B2D2}"/>
    <cellStyle name="Normal 3 2" xfId="6" xr:uid="{E1460130-3085-46B4-A1A3-3C97DE6A649D}"/>
    <cellStyle name="Normal 4" xfId="67" xr:uid="{6EEFDE5B-353E-4A28-AB77-4A412D1A9456}"/>
    <cellStyle name="Normal 5" xfId="68" xr:uid="{00913AA4-5872-41B8-AA6E-9C19F1F7DF5E}"/>
    <cellStyle name="Normal 6" xfId="98" xr:uid="{1F37AF8E-CDDF-4375-9C82-0C1DD059EED1}"/>
    <cellStyle name="Normal 7" xfId="8" xr:uid="{27D94DE4-B4B2-4ED4-A2F1-35FC7D08F127}"/>
    <cellStyle name="Normal 8" xfId="16" xr:uid="{744BF8D7-2F95-4E17-9557-94CFF61090C0}"/>
    <cellStyle name="Normal_BL" xfId="5" xr:uid="{F0AEC520-F7D0-4636-AC50-A48AAAE3B12B}"/>
    <cellStyle name="Percent [2]" xfId="69" xr:uid="{BCC8856C-50E6-4DCC-9B9A-0DDEAEDC4CA3}"/>
    <cellStyle name="Quantity" xfId="70" xr:uid="{B7C24CDB-C0BB-44C6-832F-5B51410FBE9C}"/>
    <cellStyle name="RevList" xfId="71" xr:uid="{3D4639BF-D8BD-4257-BC34-C42A07A93092}"/>
    <cellStyle name="Standard_Data" xfId="72" xr:uid="{49E73E0D-8768-40E0-96A8-4C0CCFA00237}"/>
    <cellStyle name="Style 1" xfId="73" xr:uid="{94095A18-B472-4695-95FA-2A8F6F345EC6}"/>
    <cellStyle name="Subtotal" xfId="74" xr:uid="{6FC5FA0E-E0FF-4661-A39D-EBA1AD284B56}"/>
    <cellStyle name="Valuta (0)" xfId="75" xr:uid="{93B3BAE7-4827-4A24-BF1D-B8DA527D35E0}"/>
    <cellStyle name="wrap" xfId="76" xr:uid="{674F5F37-A600-46FD-921C-5BBFC9331C45}"/>
    <cellStyle name="Wไhrung [0]_35ERI8T2gbIEMixb4v26icuOo" xfId="77" xr:uid="{F7B18AF0-48A5-4227-BE84-7FB3F21B7304}"/>
    <cellStyle name="Wไhrung_35ERI8T2gbIEMixb4v26icuOo" xfId="78" xr:uid="{04C97E19-B25A-4410-950B-A702561D2D03}"/>
    <cellStyle name="ณfน๔_NTCณ๘ป๙ (2)" xfId="79" xr:uid="{C9707A9C-578A-4ED6-9ED4-ABC29FD28C6B}"/>
    <cellStyle name="น้บะภฒ_95" xfId="80" xr:uid="{A387CD15-D481-4182-99D8-B9E985BB89BC}"/>
    <cellStyle name="ปกติ_งบการเงินไทย Q1-49" xfId="102" xr:uid="{4A782847-07CB-4733-92F1-9C4A45DED7A1}"/>
    <cellStyle name="ฤธถ [0]_95" xfId="82" xr:uid="{F5358447-1105-4EE1-AF3F-5E16779ACA3A}"/>
    <cellStyle name="ฤธถ_95" xfId="83" xr:uid="{1B8DFBB8-5391-47CD-B01B-35A2415A765F}"/>
    <cellStyle name="ล๋ศญ [0]_95" xfId="84" xr:uid="{7BB0E54B-D4C6-4A8A-BD85-6DF373C28906}"/>
    <cellStyle name="ล๋ศญ_95" xfId="85" xr:uid="{759F4B7D-5724-45AC-BD71-6B2E2C6CB792}"/>
    <cellStyle name="วฅมุ_4ฟ๙ฝวภ๛" xfId="86" xr:uid="{E2A82492-FB06-4BF5-9FAB-67AA240420C5}"/>
    <cellStyle name="一般_liz-ss" xfId="87" xr:uid="{5A310CE4-B502-4DDB-8057-0D62EB693FDF}"/>
    <cellStyle name="千分位[0]_liz-ss" xfId="88" xr:uid="{90375216-0B74-4C77-88A1-34BCCC19D734}"/>
    <cellStyle name="千分位_liz-ss" xfId="89" xr:uid="{A4C389D3-A8DE-450F-9EE6-3832E3EE7CBA}"/>
    <cellStyle name="桁区切り [0.00]_part price" xfId="90" xr:uid="{7CEE549E-891F-4F42-B334-DE0146A92E77}"/>
    <cellStyle name="桁区切り_part price" xfId="91" xr:uid="{2FC8AC38-B10E-4577-A18B-1749FA7F9CD4}"/>
    <cellStyle name="標準_Book1" xfId="92" xr:uid="{032A19B9-0555-4F12-A266-1D372990E03E}"/>
    <cellStyle name="貨幣 [0]_liz-ss" xfId="93" xr:uid="{0967BCA6-08C3-4C13-B5E5-7151285DEAE4}"/>
    <cellStyle name="貨幣_liz-ss" xfId="94" xr:uid="{D0EC0C55-2793-4D15-A3DA-81312DABB64F}"/>
    <cellStyle name="通貨 [0.00]_part price" xfId="95" xr:uid="{99CE27E6-172E-4F6C-A6EE-D0E45337A21E}"/>
    <cellStyle name="通貨_part price" xfId="96" xr:uid="{ECEA6B4A-DC81-41CE-902B-3A2DF16B39AB}"/>
  </cellStyles>
  <dxfs count="0"/>
  <tableStyles count="0" defaultTableStyle="TableStyleMedium2" defaultPivotStyle="PivotStyleLight16"/>
  <colors>
    <mruColors>
      <color rgb="FFCC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tabColor rgb="FFCCFF66"/>
    <pageSetUpPr fitToPage="1"/>
  </sheetPr>
  <dimension ref="B2:M142"/>
  <sheetViews>
    <sheetView showGridLines="0" tabSelected="1" view="pageBreakPreview" topLeftCell="A92" zoomScale="60" zoomScaleNormal="145" workbookViewId="0">
      <selection activeCell="M116" sqref="M116"/>
    </sheetView>
  </sheetViews>
  <sheetFormatPr defaultColWidth="9" defaultRowHeight="20"/>
  <cols>
    <col min="1" max="1" width="3.1640625" style="5" customWidth="1"/>
    <col min="2" max="2" width="2.4140625" style="5" customWidth="1"/>
    <col min="3" max="3" width="49.4140625" style="9" customWidth="1"/>
    <col min="4" max="4" width="7.75" style="1" customWidth="1"/>
    <col min="5" max="5" width="1" style="1" customWidth="1"/>
    <col min="6" max="6" width="13.75" style="1" customWidth="1"/>
    <col min="7" max="7" width="1" style="1" customWidth="1"/>
    <col min="8" max="8" width="14.75" style="1" customWidth="1"/>
    <col min="9" max="9" width="1" style="1" customWidth="1"/>
    <col min="10" max="10" width="1" style="1" hidden="1" customWidth="1"/>
    <col min="11" max="11" width="13.75" style="50" customWidth="1"/>
    <col min="12" max="12" width="1" style="1" customWidth="1"/>
    <col min="13" max="13" width="14.75" style="1" customWidth="1"/>
    <col min="14" max="16384" width="9" style="5"/>
  </cols>
  <sheetData>
    <row r="2" spans="2:13" ht="20.5">
      <c r="C2" s="195" t="s">
        <v>47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2:13" ht="20.5">
      <c r="C3" s="195" t="s">
        <v>48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2:13" ht="20.5">
      <c r="C4" s="195" t="s">
        <v>209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2:13" ht="6.75" customHeight="1"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3" ht="20.5">
      <c r="C6" s="7"/>
      <c r="F6" s="196" t="s">
        <v>44</v>
      </c>
      <c r="G6" s="196"/>
      <c r="H6" s="196"/>
      <c r="I6" s="196"/>
      <c r="J6" s="196"/>
      <c r="K6" s="196"/>
      <c r="L6" s="196"/>
      <c r="M6" s="196"/>
    </row>
    <row r="7" spans="2:13" ht="20.5">
      <c r="C7" s="7"/>
      <c r="F7" s="196" t="s">
        <v>45</v>
      </c>
      <c r="G7" s="196"/>
      <c r="H7" s="196"/>
      <c r="I7" s="196"/>
      <c r="K7" s="197" t="s">
        <v>46</v>
      </c>
      <c r="L7" s="197"/>
      <c r="M7" s="197"/>
    </row>
    <row r="8" spans="2:13" ht="20.5">
      <c r="D8" s="8" t="s">
        <v>43</v>
      </c>
      <c r="E8" s="10"/>
      <c r="F8" s="11" t="s">
        <v>210</v>
      </c>
      <c r="G8" s="10"/>
      <c r="H8" s="11" t="s">
        <v>156</v>
      </c>
      <c r="I8" s="10"/>
      <c r="J8" s="10"/>
      <c r="K8" s="11" t="s">
        <v>210</v>
      </c>
      <c r="L8" s="10"/>
      <c r="M8" s="11" t="s">
        <v>156</v>
      </c>
    </row>
    <row r="9" spans="2:13" ht="40">
      <c r="D9" s="10"/>
      <c r="E9" s="10"/>
      <c r="F9" s="12" t="s">
        <v>171</v>
      </c>
      <c r="G9" s="12"/>
      <c r="H9" s="12" t="s">
        <v>172</v>
      </c>
      <c r="I9" s="10"/>
      <c r="J9" s="10"/>
      <c r="K9" s="12" t="s">
        <v>171</v>
      </c>
      <c r="L9" s="12"/>
      <c r="M9" s="12" t="s">
        <v>172</v>
      </c>
    </row>
    <row r="10" spans="2:13" ht="20.5">
      <c r="B10" s="199" t="s">
        <v>135</v>
      </c>
      <c r="C10" s="199"/>
      <c r="E10" s="10"/>
      <c r="F10" s="10"/>
      <c r="G10" s="10"/>
      <c r="H10" s="10"/>
      <c r="I10" s="10"/>
      <c r="J10" s="10"/>
      <c r="K10" s="13"/>
      <c r="L10" s="10"/>
      <c r="M10" s="13"/>
    </row>
    <row r="11" spans="2:13" ht="20.5">
      <c r="B11" s="14" t="s">
        <v>3</v>
      </c>
      <c r="D11" s="15"/>
      <c r="E11" s="15"/>
      <c r="F11" s="16"/>
      <c r="G11" s="15"/>
      <c r="H11" s="16"/>
      <c r="I11" s="15"/>
      <c r="J11" s="15"/>
      <c r="K11" s="17"/>
      <c r="L11" s="16"/>
      <c r="M11" s="17"/>
    </row>
    <row r="12" spans="2:13">
      <c r="C12" s="9" t="s">
        <v>4</v>
      </c>
      <c r="D12" s="15">
        <v>6</v>
      </c>
      <c r="E12" s="15"/>
      <c r="F12" s="18">
        <v>123663</v>
      </c>
      <c r="G12" s="15"/>
      <c r="H12" s="18">
        <v>6541</v>
      </c>
      <c r="I12" s="15"/>
      <c r="J12" s="15"/>
      <c r="K12" s="18">
        <v>107278</v>
      </c>
      <c r="L12" s="2"/>
      <c r="M12" s="18">
        <v>2155</v>
      </c>
    </row>
    <row r="13" spans="2:13">
      <c r="C13" s="9" t="s">
        <v>176</v>
      </c>
      <c r="D13" s="15"/>
      <c r="E13" s="15"/>
      <c r="F13" s="18"/>
      <c r="G13" s="15"/>
      <c r="H13" s="18"/>
      <c r="I13" s="15"/>
      <c r="J13" s="15"/>
      <c r="K13" s="19"/>
      <c r="L13" s="2"/>
      <c r="M13" s="18"/>
    </row>
    <row r="14" spans="2:13">
      <c r="C14" s="9" t="s">
        <v>5</v>
      </c>
      <c r="D14" s="15">
        <v>5.4</v>
      </c>
      <c r="E14" s="15"/>
      <c r="F14" s="18">
        <v>28449</v>
      </c>
      <c r="G14" s="15"/>
      <c r="H14" s="18">
        <v>11962</v>
      </c>
      <c r="I14" s="15"/>
      <c r="J14" s="15"/>
      <c r="K14" s="18">
        <v>12507</v>
      </c>
      <c r="L14" s="2"/>
      <c r="M14" s="18">
        <v>9695</v>
      </c>
    </row>
    <row r="15" spans="2:13">
      <c r="C15" s="9" t="s">
        <v>6</v>
      </c>
      <c r="D15" s="15">
        <v>7</v>
      </c>
      <c r="E15" s="15"/>
      <c r="F15" s="18">
        <v>85625</v>
      </c>
      <c r="G15" s="15"/>
      <c r="H15" s="18">
        <v>126943</v>
      </c>
      <c r="I15" s="15"/>
      <c r="J15" s="15"/>
      <c r="K15" s="18">
        <v>8749</v>
      </c>
      <c r="L15" s="2"/>
      <c r="M15" s="18">
        <v>9592</v>
      </c>
    </row>
    <row r="16" spans="2:13">
      <c r="C16" s="9" t="s">
        <v>212</v>
      </c>
      <c r="D16" s="15"/>
      <c r="E16" s="15"/>
      <c r="F16" s="18">
        <v>315000</v>
      </c>
      <c r="G16" s="15"/>
      <c r="H16" s="18">
        <v>79958</v>
      </c>
      <c r="I16" s="15"/>
      <c r="J16" s="15"/>
      <c r="K16" s="18">
        <v>315000</v>
      </c>
      <c r="L16" s="2"/>
      <c r="M16" s="18">
        <v>79958</v>
      </c>
    </row>
    <row r="17" spans="2:13" hidden="1">
      <c r="C17" s="9" t="s">
        <v>184</v>
      </c>
      <c r="D17" s="15"/>
      <c r="E17" s="15"/>
      <c r="F17" s="18">
        <v>0</v>
      </c>
      <c r="G17" s="15"/>
      <c r="H17" s="18">
        <v>0</v>
      </c>
      <c r="I17" s="15"/>
      <c r="J17" s="15"/>
      <c r="K17" s="18">
        <v>0</v>
      </c>
      <c r="L17" s="2"/>
      <c r="M17" s="18">
        <v>0</v>
      </c>
    </row>
    <row r="18" spans="2:13">
      <c r="C18" s="9" t="s">
        <v>158</v>
      </c>
      <c r="D18" s="15">
        <v>8</v>
      </c>
      <c r="E18" s="15"/>
      <c r="F18" s="18">
        <v>0</v>
      </c>
      <c r="G18" s="15"/>
      <c r="H18" s="18">
        <v>1999</v>
      </c>
      <c r="I18" s="15"/>
      <c r="J18" s="15"/>
      <c r="K18" s="18">
        <v>0</v>
      </c>
      <c r="L18" s="2"/>
      <c r="M18" s="18">
        <v>0</v>
      </c>
    </row>
    <row r="19" spans="2:13">
      <c r="C19" s="9" t="s">
        <v>185</v>
      </c>
      <c r="D19" s="15">
        <v>9</v>
      </c>
      <c r="E19" s="15"/>
      <c r="F19" s="18">
        <v>38331</v>
      </c>
      <c r="G19" s="15"/>
      <c r="H19" s="18">
        <v>0</v>
      </c>
      <c r="I19" s="15"/>
      <c r="J19" s="15"/>
      <c r="K19" s="18">
        <v>0</v>
      </c>
      <c r="L19" s="2"/>
      <c r="M19" s="18">
        <v>0</v>
      </c>
    </row>
    <row r="20" spans="2:13">
      <c r="C20" s="9" t="s">
        <v>186</v>
      </c>
      <c r="D20" s="15">
        <v>10</v>
      </c>
      <c r="E20" s="15"/>
      <c r="F20" s="18">
        <v>4209</v>
      </c>
      <c r="G20" s="15"/>
      <c r="H20" s="18">
        <v>0</v>
      </c>
      <c r="I20" s="15"/>
      <c r="J20" s="15"/>
      <c r="K20" s="18">
        <v>0</v>
      </c>
      <c r="L20" s="2"/>
      <c r="M20" s="18">
        <v>0</v>
      </c>
    </row>
    <row r="21" spans="2:13">
      <c r="C21" s="9" t="s">
        <v>187</v>
      </c>
      <c r="D21" s="15">
        <v>11</v>
      </c>
      <c r="E21" s="15"/>
      <c r="F21" s="18">
        <v>76609</v>
      </c>
      <c r="G21" s="15"/>
      <c r="H21" s="18">
        <v>0</v>
      </c>
      <c r="I21" s="15"/>
      <c r="J21" s="15"/>
      <c r="K21" s="18">
        <v>0</v>
      </c>
      <c r="L21" s="2"/>
      <c r="M21" s="18">
        <v>0</v>
      </c>
    </row>
    <row r="22" spans="2:13">
      <c r="C22" s="9" t="s">
        <v>177</v>
      </c>
      <c r="D22" s="15">
        <v>5.5</v>
      </c>
      <c r="E22" s="15"/>
      <c r="F22" s="18">
        <v>5022</v>
      </c>
      <c r="G22" s="15"/>
      <c r="H22" s="18">
        <v>6109</v>
      </c>
      <c r="I22" s="15"/>
      <c r="J22" s="15"/>
      <c r="K22" s="18">
        <v>259701</v>
      </c>
      <c r="L22" s="2"/>
      <c r="M22" s="18">
        <v>116385</v>
      </c>
    </row>
    <row r="23" spans="2:13">
      <c r="C23" s="9" t="s">
        <v>188</v>
      </c>
      <c r="D23" s="15">
        <v>12</v>
      </c>
      <c r="E23" s="15"/>
      <c r="F23" s="18">
        <v>878457</v>
      </c>
      <c r="G23" s="15"/>
      <c r="H23" s="18">
        <v>0</v>
      </c>
      <c r="I23" s="15"/>
      <c r="J23" s="15"/>
      <c r="K23" s="18">
        <v>447255</v>
      </c>
      <c r="L23" s="2"/>
      <c r="M23" s="18">
        <v>0</v>
      </c>
    </row>
    <row r="24" spans="2:13">
      <c r="C24" s="9" t="s">
        <v>7</v>
      </c>
      <c r="D24" s="15"/>
      <c r="E24" s="15"/>
      <c r="F24" s="18"/>
      <c r="G24" s="15"/>
      <c r="H24" s="18"/>
      <c r="I24" s="15"/>
      <c r="J24" s="15"/>
      <c r="K24" s="18"/>
      <c r="L24" s="2"/>
      <c r="M24" s="18"/>
    </row>
    <row r="25" spans="2:13">
      <c r="C25" s="9" t="s">
        <v>213</v>
      </c>
      <c r="D25" s="15">
        <v>13</v>
      </c>
      <c r="E25" s="15"/>
      <c r="F25" s="18">
        <v>188723</v>
      </c>
      <c r="G25" s="15"/>
      <c r="H25" s="18">
        <v>0</v>
      </c>
      <c r="I25" s="15"/>
      <c r="J25" s="15"/>
      <c r="K25" s="18">
        <v>0</v>
      </c>
      <c r="L25" s="2"/>
      <c r="M25" s="18">
        <v>0</v>
      </c>
    </row>
    <row r="26" spans="2:13">
      <c r="C26" s="9" t="s">
        <v>211</v>
      </c>
      <c r="D26" s="15"/>
      <c r="E26" s="15"/>
      <c r="F26" s="21">
        <v>41113</v>
      </c>
      <c r="G26" s="15"/>
      <c r="H26" s="22">
        <v>6888</v>
      </c>
      <c r="I26" s="15"/>
      <c r="J26" s="15"/>
      <c r="K26" s="21">
        <v>6878</v>
      </c>
      <c r="L26" s="2"/>
      <c r="M26" s="22">
        <v>2198</v>
      </c>
    </row>
    <row r="27" spans="2:13" ht="20.5">
      <c r="B27" s="14" t="s">
        <v>8</v>
      </c>
      <c r="D27" s="15"/>
      <c r="E27" s="15"/>
      <c r="F27" s="23">
        <f>SUM(F12:F26)</f>
        <v>1785201</v>
      </c>
      <c r="G27" s="24"/>
      <c r="H27" s="23">
        <f>SUM(H12:H26)</f>
        <v>240400</v>
      </c>
      <c r="I27" s="24"/>
      <c r="J27" s="24"/>
      <c r="K27" s="23">
        <f>SUM(K12:K26)</f>
        <v>1157368</v>
      </c>
      <c r="L27" s="2"/>
      <c r="M27" s="25">
        <f>SUM(M12:M26)</f>
        <v>219983</v>
      </c>
    </row>
    <row r="28" spans="2:13" ht="8.25" customHeight="1">
      <c r="C28" s="14"/>
      <c r="D28" s="15"/>
      <c r="E28" s="15"/>
      <c r="F28" s="26"/>
      <c r="G28" s="15"/>
      <c r="H28" s="26"/>
      <c r="I28" s="15"/>
      <c r="J28" s="15"/>
      <c r="K28" s="18"/>
      <c r="L28" s="2"/>
      <c r="M28" s="18"/>
    </row>
    <row r="29" spans="2:13" ht="20.5">
      <c r="B29" s="14" t="s">
        <v>9</v>
      </c>
      <c r="D29" s="15"/>
      <c r="E29" s="15"/>
      <c r="F29" s="26"/>
      <c r="G29" s="15"/>
      <c r="H29" s="26"/>
      <c r="I29" s="15"/>
      <c r="J29" s="15"/>
      <c r="K29" s="18"/>
      <c r="L29" s="2"/>
      <c r="M29" s="18"/>
    </row>
    <row r="30" spans="2:13">
      <c r="C30" s="9" t="s">
        <v>10</v>
      </c>
      <c r="D30" s="15">
        <v>14</v>
      </c>
      <c r="E30" s="15"/>
      <c r="F30" s="18">
        <v>50000</v>
      </c>
      <c r="G30" s="15"/>
      <c r="H30" s="18">
        <v>50000</v>
      </c>
      <c r="I30" s="15"/>
      <c r="J30" s="15"/>
      <c r="K30" s="18">
        <v>50000</v>
      </c>
      <c r="L30" s="2"/>
      <c r="M30" s="18">
        <v>50000</v>
      </c>
    </row>
    <row r="31" spans="2:13">
      <c r="C31" s="9" t="s">
        <v>11</v>
      </c>
      <c r="D31" s="15">
        <v>15</v>
      </c>
      <c r="E31" s="15"/>
      <c r="F31" s="18">
        <v>3571</v>
      </c>
      <c r="G31" s="15"/>
      <c r="H31" s="18">
        <v>1623</v>
      </c>
      <c r="I31" s="15"/>
      <c r="J31" s="15"/>
      <c r="K31" s="18">
        <v>450</v>
      </c>
      <c r="L31" s="2"/>
      <c r="M31" s="18">
        <v>450</v>
      </c>
    </row>
    <row r="32" spans="2:13">
      <c r="C32" s="9" t="s">
        <v>12</v>
      </c>
      <c r="D32" s="15">
        <v>16</v>
      </c>
      <c r="E32" s="15"/>
      <c r="F32" s="18">
        <v>0</v>
      </c>
      <c r="G32" s="15"/>
      <c r="H32" s="18">
        <v>0</v>
      </c>
      <c r="I32" s="15"/>
      <c r="J32" s="15"/>
      <c r="K32" s="18">
        <v>1796250</v>
      </c>
      <c r="L32" s="2"/>
      <c r="M32" s="18">
        <v>258700</v>
      </c>
    </row>
    <row r="33" spans="2:13">
      <c r="C33" s="9" t="s">
        <v>13</v>
      </c>
      <c r="D33" s="15">
        <v>17</v>
      </c>
      <c r="E33" s="15"/>
      <c r="F33" s="18">
        <v>40778</v>
      </c>
      <c r="G33" s="15"/>
      <c r="H33" s="18">
        <v>1263776</v>
      </c>
      <c r="I33" s="15"/>
      <c r="J33" s="15"/>
      <c r="K33" s="18">
        <v>19500</v>
      </c>
      <c r="L33" s="2"/>
      <c r="M33" s="18">
        <v>1154680</v>
      </c>
    </row>
    <row r="34" spans="2:13">
      <c r="C34" s="9" t="s">
        <v>189</v>
      </c>
      <c r="D34" s="15">
        <v>18</v>
      </c>
      <c r="E34" s="15"/>
      <c r="F34" s="18">
        <v>623578</v>
      </c>
      <c r="G34" s="15"/>
      <c r="H34" s="18">
        <v>0</v>
      </c>
      <c r="I34" s="15"/>
      <c r="J34" s="15"/>
      <c r="K34" s="18">
        <v>0</v>
      </c>
      <c r="L34" s="2"/>
      <c r="M34" s="18"/>
    </row>
    <row r="35" spans="2:13">
      <c r="C35" s="9" t="s">
        <v>178</v>
      </c>
      <c r="D35" s="15">
        <v>5.6</v>
      </c>
      <c r="E35" s="15"/>
      <c r="F35" s="18">
        <v>0</v>
      </c>
      <c r="G35" s="15"/>
      <c r="H35" s="18">
        <v>0</v>
      </c>
      <c r="I35" s="15"/>
      <c r="J35" s="15"/>
      <c r="K35" s="18">
        <v>0</v>
      </c>
      <c r="L35" s="2"/>
      <c r="M35" s="18">
        <v>30000</v>
      </c>
    </row>
    <row r="36" spans="2:13">
      <c r="C36" s="9" t="s">
        <v>155</v>
      </c>
      <c r="D36" s="15">
        <v>19</v>
      </c>
      <c r="E36" s="15"/>
      <c r="F36" s="18">
        <v>211603</v>
      </c>
      <c r="G36" s="15"/>
      <c r="H36" s="18">
        <v>141040</v>
      </c>
      <c r="I36" s="15"/>
      <c r="J36" s="15"/>
      <c r="K36" s="18">
        <v>211603</v>
      </c>
      <c r="L36" s="2"/>
      <c r="M36" s="18">
        <v>141040</v>
      </c>
    </row>
    <row r="37" spans="2:13" hidden="1">
      <c r="C37" s="9" t="s">
        <v>190</v>
      </c>
      <c r="D37" s="15"/>
      <c r="E37" s="15"/>
      <c r="F37" s="18">
        <v>0</v>
      </c>
      <c r="G37" s="15"/>
      <c r="H37" s="18">
        <v>0</v>
      </c>
      <c r="I37" s="15"/>
      <c r="J37" s="15"/>
      <c r="K37" s="18">
        <v>0</v>
      </c>
      <c r="L37" s="2"/>
      <c r="M37" s="18">
        <v>0</v>
      </c>
    </row>
    <row r="38" spans="2:13">
      <c r="C38" s="9" t="s">
        <v>157</v>
      </c>
      <c r="D38" s="15">
        <v>8</v>
      </c>
      <c r="E38" s="15"/>
      <c r="F38" s="18">
        <v>0</v>
      </c>
      <c r="G38" s="15"/>
      <c r="H38" s="18">
        <v>8774</v>
      </c>
      <c r="I38" s="15"/>
      <c r="J38" s="15"/>
      <c r="K38" s="18">
        <v>0</v>
      </c>
      <c r="L38" s="2"/>
      <c r="M38" s="18">
        <v>0</v>
      </c>
    </row>
    <row r="39" spans="2:13">
      <c r="C39" s="9" t="s">
        <v>191</v>
      </c>
      <c r="D39" s="15">
        <v>20</v>
      </c>
      <c r="E39" s="15"/>
      <c r="F39" s="18">
        <v>148073</v>
      </c>
      <c r="G39" s="15"/>
      <c r="H39" s="18">
        <v>0</v>
      </c>
      <c r="I39" s="15"/>
      <c r="J39" s="15"/>
      <c r="K39" s="18">
        <v>0</v>
      </c>
      <c r="L39" s="2"/>
      <c r="M39" s="18">
        <v>0</v>
      </c>
    </row>
    <row r="40" spans="2:13">
      <c r="C40" s="9" t="s">
        <v>14</v>
      </c>
      <c r="D40" s="15">
        <v>21</v>
      </c>
      <c r="E40" s="15"/>
      <c r="F40" s="18">
        <v>58365</v>
      </c>
      <c r="G40" s="15"/>
      <c r="H40" s="18">
        <v>58365</v>
      </c>
      <c r="I40" s="15"/>
      <c r="J40" s="15"/>
      <c r="K40" s="18">
        <v>58365</v>
      </c>
      <c r="L40" s="2"/>
      <c r="M40" s="18">
        <v>58365</v>
      </c>
    </row>
    <row r="41" spans="2:13">
      <c r="C41" s="9" t="s">
        <v>15</v>
      </c>
      <c r="D41" s="15">
        <v>22</v>
      </c>
      <c r="E41" s="15"/>
      <c r="F41" s="18">
        <v>2113620</v>
      </c>
      <c r="G41" s="15"/>
      <c r="H41" s="18">
        <v>280182</v>
      </c>
      <c r="I41" s="15"/>
      <c r="J41" s="15"/>
      <c r="K41" s="18">
        <v>101779</v>
      </c>
      <c r="L41" s="2"/>
      <c r="M41" s="18">
        <v>107288</v>
      </c>
    </row>
    <row r="42" spans="2:13">
      <c r="C42" s="9" t="s">
        <v>16</v>
      </c>
      <c r="D42" s="15">
        <v>23</v>
      </c>
      <c r="E42" s="15"/>
      <c r="F42" s="18">
        <v>89720</v>
      </c>
      <c r="G42" s="15"/>
      <c r="H42" s="18">
        <v>189502</v>
      </c>
      <c r="I42" s="15"/>
      <c r="J42" s="15"/>
      <c r="K42" s="18">
        <v>86298</v>
      </c>
      <c r="L42" s="2"/>
      <c r="M42" s="18">
        <v>96738</v>
      </c>
    </row>
    <row r="43" spans="2:13">
      <c r="C43" s="9" t="s">
        <v>17</v>
      </c>
      <c r="D43" s="15">
        <v>24</v>
      </c>
      <c r="E43" s="15"/>
      <c r="F43" s="18">
        <v>345514</v>
      </c>
      <c r="G43" s="15"/>
      <c r="H43" s="18">
        <v>99463</v>
      </c>
      <c r="I43" s="15"/>
      <c r="J43" s="15"/>
      <c r="K43" s="18">
        <v>12</v>
      </c>
      <c r="L43" s="2"/>
      <c r="M43" s="18">
        <v>25</v>
      </c>
    </row>
    <row r="44" spans="2:13">
      <c r="C44" s="9" t="s">
        <v>18</v>
      </c>
      <c r="D44" s="15">
        <v>4.0999999999999996</v>
      </c>
      <c r="E44" s="15"/>
      <c r="F44" s="18">
        <v>1543165</v>
      </c>
      <c r="G44" s="15"/>
      <c r="H44" s="18">
        <v>54991</v>
      </c>
      <c r="I44" s="15"/>
      <c r="J44" s="15"/>
      <c r="K44" s="18">
        <v>0</v>
      </c>
      <c r="L44" s="2"/>
      <c r="M44" s="18">
        <v>0</v>
      </c>
    </row>
    <row r="45" spans="2:13">
      <c r="C45" s="9" t="s">
        <v>19</v>
      </c>
      <c r="D45" s="15">
        <v>25</v>
      </c>
      <c r="E45" s="15"/>
      <c r="F45" s="18">
        <v>9108</v>
      </c>
      <c r="G45" s="15"/>
      <c r="H45" s="18">
        <v>23660</v>
      </c>
      <c r="I45" s="15"/>
      <c r="J45" s="15"/>
      <c r="K45" s="18">
        <v>6086</v>
      </c>
      <c r="L45" s="2"/>
      <c r="M45" s="18">
        <v>23308</v>
      </c>
    </row>
    <row r="46" spans="2:13">
      <c r="C46" s="9" t="s">
        <v>20</v>
      </c>
      <c r="D46" s="15">
        <v>37.200000000000003</v>
      </c>
      <c r="E46" s="15"/>
      <c r="F46" s="18">
        <v>750</v>
      </c>
      <c r="G46" s="15"/>
      <c r="H46" s="18">
        <v>1726</v>
      </c>
      <c r="I46" s="15"/>
      <c r="J46" s="15"/>
      <c r="K46" s="18">
        <v>0</v>
      </c>
      <c r="L46" s="2"/>
      <c r="M46" s="18">
        <v>0</v>
      </c>
    </row>
    <row r="47" spans="2:13" ht="20.5">
      <c r="B47" s="14" t="s">
        <v>21</v>
      </c>
      <c r="D47" s="15"/>
      <c r="E47" s="15"/>
      <c r="F47" s="23">
        <f>SUM(F30:F46)</f>
        <v>5237845</v>
      </c>
      <c r="G47" s="24"/>
      <c r="H47" s="23">
        <f>SUM(H30:H46)</f>
        <v>2173102</v>
      </c>
      <c r="I47" s="24"/>
      <c r="J47" s="24"/>
      <c r="K47" s="23">
        <f>SUM(K30:K46)</f>
        <v>2330343</v>
      </c>
      <c r="L47" s="2"/>
      <c r="M47" s="25">
        <f>SUM(M30:M46)</f>
        <v>1920594</v>
      </c>
    </row>
    <row r="48" spans="2:13" ht="21" thickBot="1">
      <c r="B48" s="14" t="s">
        <v>22</v>
      </c>
      <c r="D48" s="15"/>
      <c r="E48" s="15"/>
      <c r="F48" s="27">
        <f>+F47+F27</f>
        <v>7023046</v>
      </c>
      <c r="G48" s="24"/>
      <c r="H48" s="27">
        <f>+H47+H27</f>
        <v>2413502</v>
      </c>
      <c r="I48" s="24"/>
      <c r="J48" s="24"/>
      <c r="K48" s="27">
        <f>+K47+K27</f>
        <v>3487711</v>
      </c>
      <c r="L48" s="2"/>
      <c r="M48" s="27">
        <f>+M47+M27</f>
        <v>2140577</v>
      </c>
    </row>
    <row r="49" spans="3:13" ht="13.5" customHeight="1" thickTop="1">
      <c r="C49" s="14"/>
      <c r="D49" s="15"/>
      <c r="E49" s="15"/>
      <c r="F49" s="2"/>
      <c r="G49" s="24"/>
      <c r="H49" s="2"/>
      <c r="I49" s="24"/>
      <c r="J49" s="24"/>
      <c r="K49" s="2"/>
      <c r="L49" s="2"/>
      <c r="M49" s="2"/>
    </row>
    <row r="50" spans="3:13" ht="20.5">
      <c r="C50" s="28" t="s">
        <v>163</v>
      </c>
      <c r="D50" s="15"/>
      <c r="E50" s="15"/>
      <c r="F50" s="29"/>
      <c r="G50" s="15"/>
      <c r="H50" s="15"/>
      <c r="I50" s="15"/>
      <c r="J50" s="15"/>
      <c r="K50" s="30"/>
      <c r="L50" s="29"/>
      <c r="M50" s="29"/>
    </row>
    <row r="51" spans="3:13" ht="20.5">
      <c r="C51" s="28"/>
      <c r="D51" s="15"/>
      <c r="E51" s="15"/>
      <c r="F51" s="29"/>
      <c r="G51" s="15"/>
      <c r="H51" s="15"/>
      <c r="I51" s="15"/>
      <c r="J51" s="15"/>
      <c r="K51" s="30"/>
      <c r="L51" s="29"/>
      <c r="M51" s="29"/>
    </row>
    <row r="52" spans="3:13" ht="19.75" customHeight="1">
      <c r="C52" s="28"/>
      <c r="D52" s="15"/>
      <c r="E52" s="15"/>
      <c r="F52" s="29"/>
      <c r="G52" s="15"/>
      <c r="H52" s="15"/>
      <c r="I52" s="15"/>
      <c r="J52" s="15"/>
      <c r="K52" s="30"/>
      <c r="L52" s="29"/>
      <c r="M52" s="29"/>
    </row>
    <row r="53" spans="3:13">
      <c r="C53" s="15" t="s">
        <v>1</v>
      </c>
      <c r="D53" s="15"/>
      <c r="E53" s="15"/>
      <c r="F53" s="193" t="s">
        <v>2</v>
      </c>
      <c r="G53" s="194"/>
      <c r="H53" s="194"/>
      <c r="I53" s="194"/>
      <c r="J53" s="194"/>
      <c r="K53" s="194"/>
      <c r="L53" s="194"/>
      <c r="M53" s="194"/>
    </row>
    <row r="54" spans="3:13">
      <c r="C54" s="15" t="s">
        <v>133</v>
      </c>
      <c r="D54" s="15"/>
      <c r="E54" s="15"/>
      <c r="F54" s="193" t="s">
        <v>132</v>
      </c>
      <c r="G54" s="194"/>
      <c r="H54" s="194"/>
      <c r="I54" s="194"/>
      <c r="J54" s="194"/>
      <c r="K54" s="194"/>
      <c r="L54" s="194"/>
      <c r="M54" s="194"/>
    </row>
    <row r="55" spans="3:13">
      <c r="C55" s="193" t="s">
        <v>144</v>
      </c>
      <c r="D55" s="194"/>
      <c r="E55" s="194"/>
      <c r="F55" s="194"/>
      <c r="G55" s="194"/>
      <c r="H55" s="194"/>
      <c r="I55" s="194"/>
      <c r="J55" s="194"/>
      <c r="K55" s="194"/>
      <c r="L55" s="194"/>
      <c r="M55" s="194"/>
    </row>
    <row r="56" spans="3:13">
      <c r="C56" s="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3:13" ht="20.5">
      <c r="C57" s="195" t="s">
        <v>47</v>
      </c>
      <c r="D57" s="195"/>
      <c r="E57" s="195"/>
      <c r="F57" s="195"/>
      <c r="G57" s="195"/>
      <c r="H57" s="195"/>
      <c r="I57" s="195"/>
      <c r="J57" s="195"/>
      <c r="K57" s="195"/>
      <c r="L57" s="195"/>
      <c r="M57" s="195"/>
    </row>
    <row r="58" spans="3:13" ht="20.5">
      <c r="C58" s="195" t="s">
        <v>160</v>
      </c>
      <c r="D58" s="195"/>
      <c r="E58" s="195"/>
      <c r="F58" s="195"/>
      <c r="G58" s="195"/>
      <c r="H58" s="195"/>
      <c r="I58" s="195"/>
      <c r="J58" s="195"/>
      <c r="K58" s="195"/>
      <c r="L58" s="195"/>
      <c r="M58" s="195"/>
    </row>
    <row r="59" spans="3:13" ht="20.5">
      <c r="C59" s="195" t="s">
        <v>209</v>
      </c>
      <c r="D59" s="195"/>
      <c r="E59" s="195"/>
      <c r="F59" s="195"/>
      <c r="G59" s="195"/>
      <c r="H59" s="195"/>
      <c r="I59" s="195"/>
      <c r="J59" s="195"/>
      <c r="K59" s="195"/>
      <c r="L59" s="195"/>
      <c r="M59" s="195"/>
    </row>
    <row r="60" spans="3:13" ht="5.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3:13" ht="17" customHeight="1">
      <c r="C61" s="7"/>
      <c r="F61" s="196" t="s">
        <v>44</v>
      </c>
      <c r="G61" s="196"/>
      <c r="H61" s="196"/>
      <c r="I61" s="196"/>
      <c r="J61" s="196"/>
      <c r="K61" s="196"/>
      <c r="L61" s="196"/>
      <c r="M61" s="196"/>
    </row>
    <row r="62" spans="3:13" ht="20.5">
      <c r="C62" s="7"/>
      <c r="F62" s="196" t="s">
        <v>45</v>
      </c>
      <c r="G62" s="196"/>
      <c r="H62" s="196"/>
      <c r="I62" s="196"/>
      <c r="K62" s="197" t="s">
        <v>46</v>
      </c>
      <c r="L62" s="197"/>
      <c r="M62" s="197"/>
    </row>
    <row r="63" spans="3:13" ht="20.5">
      <c r="D63" s="8" t="s">
        <v>43</v>
      </c>
      <c r="E63" s="10"/>
      <c r="F63" s="11" t="s">
        <v>210</v>
      </c>
      <c r="G63" s="10"/>
      <c r="H63" s="11" t="s">
        <v>156</v>
      </c>
      <c r="I63" s="10"/>
      <c r="J63" s="10"/>
      <c r="K63" s="11" t="s">
        <v>210</v>
      </c>
      <c r="L63" s="10"/>
      <c r="M63" s="11" t="s">
        <v>156</v>
      </c>
    </row>
    <row r="64" spans="3:13" ht="37.5" customHeight="1">
      <c r="D64" s="10"/>
      <c r="E64" s="10"/>
      <c r="F64" s="12" t="s">
        <v>171</v>
      </c>
      <c r="G64" s="12"/>
      <c r="H64" s="12" t="s">
        <v>172</v>
      </c>
      <c r="I64" s="10"/>
      <c r="J64" s="10"/>
      <c r="K64" s="12" t="s">
        <v>171</v>
      </c>
      <c r="L64" s="12"/>
      <c r="M64" s="12" t="s">
        <v>172</v>
      </c>
    </row>
    <row r="65" spans="2:13" ht="20.5">
      <c r="B65" s="198" t="s">
        <v>23</v>
      </c>
      <c r="C65" s="198"/>
      <c r="E65" s="10"/>
      <c r="F65" s="10"/>
      <c r="G65" s="10"/>
      <c r="H65" s="10"/>
      <c r="I65" s="10"/>
      <c r="J65" s="10"/>
      <c r="K65" s="13"/>
      <c r="L65" s="10"/>
      <c r="M65" s="13"/>
    </row>
    <row r="66" spans="2:13" ht="20.5">
      <c r="B66" s="14" t="s">
        <v>24</v>
      </c>
      <c r="D66" s="15"/>
      <c r="E66" s="15"/>
      <c r="F66" s="29"/>
      <c r="G66" s="15"/>
      <c r="H66" s="29"/>
      <c r="I66" s="15"/>
      <c r="J66" s="15"/>
      <c r="K66" s="30"/>
      <c r="L66" s="29"/>
      <c r="M66" s="30"/>
    </row>
    <row r="67" spans="2:13">
      <c r="C67" s="9" t="s">
        <v>179</v>
      </c>
      <c r="D67" s="15"/>
      <c r="E67" s="15"/>
      <c r="F67" s="32"/>
      <c r="G67" s="15"/>
      <c r="H67" s="32"/>
      <c r="I67" s="15"/>
      <c r="J67" s="15"/>
      <c r="K67" s="32"/>
      <c r="L67" s="2"/>
      <c r="M67" s="32"/>
    </row>
    <row r="68" spans="2:13">
      <c r="C68" s="9" t="s">
        <v>5</v>
      </c>
      <c r="D68" s="15">
        <v>5.7</v>
      </c>
      <c r="E68" s="15"/>
      <c r="F68" s="18">
        <v>19097</v>
      </c>
      <c r="G68" s="18"/>
      <c r="H68" s="18">
        <v>73013</v>
      </c>
      <c r="I68" s="18"/>
      <c r="J68" s="18"/>
      <c r="K68" s="18">
        <v>15116</v>
      </c>
      <c r="L68" s="18"/>
      <c r="M68" s="18">
        <v>69368</v>
      </c>
    </row>
    <row r="69" spans="2:13">
      <c r="C69" s="9" t="s">
        <v>6</v>
      </c>
      <c r="D69" s="15">
        <v>26</v>
      </c>
      <c r="E69" s="15"/>
      <c r="F69" s="18">
        <v>192218</v>
      </c>
      <c r="G69" s="18"/>
      <c r="H69" s="18">
        <v>37411</v>
      </c>
      <c r="I69" s="18"/>
      <c r="J69" s="18"/>
      <c r="K69" s="18">
        <v>26421</v>
      </c>
      <c r="L69" s="18"/>
      <c r="M69" s="18">
        <v>26425</v>
      </c>
    </row>
    <row r="70" spans="2:13">
      <c r="C70" s="9" t="s">
        <v>304</v>
      </c>
      <c r="D70" s="15"/>
      <c r="E70" s="15"/>
      <c r="F70" s="18">
        <v>147604</v>
      </c>
      <c r="G70" s="18"/>
      <c r="H70" s="18">
        <v>0</v>
      </c>
      <c r="I70" s="18"/>
      <c r="J70" s="18"/>
      <c r="K70" s="18">
        <v>0</v>
      </c>
      <c r="L70" s="18"/>
      <c r="M70" s="18"/>
    </row>
    <row r="71" spans="2:13">
      <c r="C71" s="9" t="s">
        <v>25</v>
      </c>
      <c r="D71" s="15">
        <v>27</v>
      </c>
      <c r="E71" s="15"/>
      <c r="F71" s="18">
        <v>18395</v>
      </c>
      <c r="G71" s="18"/>
      <c r="H71" s="18">
        <v>31902</v>
      </c>
      <c r="I71" s="18"/>
      <c r="J71" s="18"/>
      <c r="K71" s="18">
        <v>16545</v>
      </c>
      <c r="L71" s="18"/>
      <c r="M71" s="18">
        <v>16126</v>
      </c>
    </row>
    <row r="72" spans="2:13">
      <c r="C72" s="9" t="s">
        <v>192</v>
      </c>
      <c r="D72" s="15">
        <v>28</v>
      </c>
      <c r="E72" s="15"/>
      <c r="F72" s="18">
        <v>193026</v>
      </c>
      <c r="G72" s="18"/>
      <c r="H72" s="18">
        <v>0</v>
      </c>
      <c r="I72" s="18"/>
      <c r="J72" s="18"/>
      <c r="K72" s="18">
        <v>0</v>
      </c>
      <c r="L72" s="18"/>
      <c r="M72" s="18">
        <v>0</v>
      </c>
    </row>
    <row r="73" spans="2:13">
      <c r="C73" s="9" t="s">
        <v>214</v>
      </c>
      <c r="D73" s="15">
        <v>29</v>
      </c>
      <c r="E73" s="15"/>
      <c r="F73" s="18">
        <v>49123</v>
      </c>
      <c r="G73" s="18"/>
      <c r="H73" s="18">
        <v>0</v>
      </c>
      <c r="I73" s="18"/>
      <c r="J73" s="18"/>
      <c r="K73" s="18">
        <v>49123</v>
      </c>
      <c r="L73" s="18"/>
      <c r="M73" s="18">
        <v>0</v>
      </c>
    </row>
    <row r="74" spans="2:13">
      <c r="C74" s="9" t="s">
        <v>193</v>
      </c>
      <c r="D74" s="15">
        <v>5.8</v>
      </c>
      <c r="E74" s="15"/>
      <c r="F74" s="18">
        <v>41011</v>
      </c>
      <c r="G74" s="18"/>
      <c r="H74" s="18">
        <v>0</v>
      </c>
      <c r="I74" s="18"/>
      <c r="J74" s="18"/>
      <c r="K74" s="18">
        <v>0</v>
      </c>
      <c r="L74" s="18"/>
      <c r="M74" s="18">
        <v>0</v>
      </c>
    </row>
    <row r="75" spans="2:13">
      <c r="C75" s="9" t="s">
        <v>194</v>
      </c>
      <c r="D75" s="15"/>
      <c r="E75" s="15"/>
      <c r="F75" s="18">
        <v>129494</v>
      </c>
      <c r="G75" s="18"/>
      <c r="H75" s="18">
        <v>0</v>
      </c>
      <c r="I75" s="18"/>
      <c r="J75" s="18"/>
      <c r="K75" s="18">
        <v>0</v>
      </c>
      <c r="L75" s="18"/>
      <c r="M75" s="18">
        <v>0</v>
      </c>
    </row>
    <row r="76" spans="2:13">
      <c r="C76" s="9" t="s">
        <v>185</v>
      </c>
      <c r="D76" s="15">
        <v>30</v>
      </c>
      <c r="E76" s="15"/>
      <c r="F76" s="18">
        <v>14790</v>
      </c>
      <c r="G76" s="18"/>
      <c r="H76" s="18">
        <v>0</v>
      </c>
      <c r="I76" s="18"/>
      <c r="J76" s="18"/>
      <c r="K76" s="18">
        <v>0</v>
      </c>
      <c r="L76" s="18"/>
      <c r="M76" s="18">
        <v>0</v>
      </c>
    </row>
    <row r="77" spans="2:13">
      <c r="C77" s="9" t="s">
        <v>215</v>
      </c>
      <c r="D77" s="15"/>
      <c r="E77" s="15"/>
      <c r="F77" s="18">
        <v>7163</v>
      </c>
      <c r="G77" s="18"/>
      <c r="H77" s="18">
        <v>0</v>
      </c>
      <c r="I77" s="18"/>
      <c r="J77" s="18"/>
      <c r="K77" s="18">
        <v>0</v>
      </c>
      <c r="L77" s="18"/>
      <c r="M77" s="18">
        <v>0</v>
      </c>
    </row>
    <row r="78" spans="2:13">
      <c r="C78" s="9" t="s">
        <v>26</v>
      </c>
      <c r="D78" s="15"/>
      <c r="E78" s="15"/>
      <c r="F78" s="18">
        <v>49882</v>
      </c>
      <c r="G78" s="18"/>
      <c r="H78" s="18">
        <v>2646</v>
      </c>
      <c r="I78" s="18"/>
      <c r="J78" s="18"/>
      <c r="K78" s="18">
        <v>1007</v>
      </c>
      <c r="L78" s="18"/>
      <c r="M78" s="18">
        <v>1031</v>
      </c>
    </row>
    <row r="79" spans="2:13" ht="20.5">
      <c r="B79" s="14" t="s">
        <v>27</v>
      </c>
      <c r="D79" s="15"/>
      <c r="E79" s="15"/>
      <c r="F79" s="23">
        <f>SUM(F68:F78)</f>
        <v>861803</v>
      </c>
      <c r="G79" s="15"/>
      <c r="H79" s="23">
        <f>SUM(H68:H78)</f>
        <v>144972</v>
      </c>
      <c r="I79" s="15"/>
      <c r="J79" s="15"/>
      <c r="K79" s="33">
        <f>SUM(K68:K78)</f>
        <v>108212</v>
      </c>
      <c r="L79" s="2"/>
      <c r="M79" s="33">
        <f>SUM(M68:M78)</f>
        <v>112950</v>
      </c>
    </row>
    <row r="80" spans="2:13" ht="7" customHeight="1">
      <c r="C80" s="14"/>
      <c r="D80" s="15"/>
      <c r="E80" s="15"/>
      <c r="F80" s="26"/>
      <c r="G80" s="15"/>
      <c r="H80" s="26"/>
      <c r="I80" s="15"/>
      <c r="J80" s="15"/>
      <c r="K80" s="18"/>
      <c r="L80" s="2"/>
      <c r="M80" s="18"/>
    </row>
    <row r="81" spans="2:13" ht="20.5">
      <c r="B81" s="14" t="s">
        <v>28</v>
      </c>
      <c r="D81" s="15"/>
      <c r="E81" s="15"/>
      <c r="F81" s="26"/>
      <c r="G81" s="15"/>
      <c r="H81" s="26"/>
      <c r="I81" s="15"/>
      <c r="J81" s="15"/>
      <c r="K81" s="18"/>
      <c r="L81" s="2"/>
      <c r="M81" s="18"/>
    </row>
    <row r="82" spans="2:13">
      <c r="C82" s="9" t="s">
        <v>29</v>
      </c>
      <c r="D82" s="15">
        <v>27</v>
      </c>
      <c r="E82" s="15"/>
      <c r="F82" s="18">
        <v>27105</v>
      </c>
      <c r="G82" s="15"/>
      <c r="H82" s="18">
        <v>72059</v>
      </c>
      <c r="I82" s="15"/>
      <c r="J82" s="15"/>
      <c r="K82" s="18">
        <v>25367</v>
      </c>
      <c r="L82" s="2"/>
      <c r="M82" s="18">
        <v>36983</v>
      </c>
    </row>
    <row r="83" spans="2:13">
      <c r="C83" s="9" t="s">
        <v>195</v>
      </c>
      <c r="D83" s="15">
        <v>28</v>
      </c>
      <c r="E83" s="15"/>
      <c r="F83" s="18">
        <v>1520741</v>
      </c>
      <c r="G83" s="15"/>
      <c r="H83" s="18">
        <v>0</v>
      </c>
      <c r="I83" s="15"/>
      <c r="J83" s="15"/>
      <c r="K83" s="18">
        <v>0</v>
      </c>
      <c r="L83" s="2"/>
      <c r="M83" s="18">
        <v>0</v>
      </c>
    </row>
    <row r="84" spans="2:13">
      <c r="C84" s="9" t="s">
        <v>196</v>
      </c>
      <c r="D84" s="15">
        <v>31</v>
      </c>
      <c r="E84" s="15"/>
      <c r="F84" s="18">
        <v>78704</v>
      </c>
      <c r="G84" s="15"/>
      <c r="H84" s="18">
        <v>0</v>
      </c>
      <c r="I84" s="15"/>
      <c r="J84" s="15"/>
      <c r="K84" s="18">
        <v>0</v>
      </c>
      <c r="L84" s="2"/>
      <c r="M84" s="18">
        <v>0</v>
      </c>
    </row>
    <row r="85" spans="2:13">
      <c r="C85" s="9" t="s">
        <v>197</v>
      </c>
      <c r="D85" s="15">
        <v>32</v>
      </c>
      <c r="E85" s="15"/>
      <c r="F85" s="18">
        <v>89609</v>
      </c>
      <c r="G85" s="15"/>
      <c r="H85" s="18">
        <v>0</v>
      </c>
      <c r="I85" s="15"/>
      <c r="J85" s="15"/>
      <c r="K85" s="18">
        <v>89609</v>
      </c>
      <c r="L85" s="2"/>
      <c r="M85" s="18">
        <v>0</v>
      </c>
    </row>
    <row r="86" spans="2:13">
      <c r="C86" s="9" t="s">
        <v>30</v>
      </c>
      <c r="D86" s="15">
        <v>33</v>
      </c>
      <c r="E86" s="15"/>
      <c r="F86" s="18">
        <v>3165</v>
      </c>
      <c r="G86" s="15"/>
      <c r="H86" s="18">
        <v>1938</v>
      </c>
      <c r="I86" s="15"/>
      <c r="J86" s="15"/>
      <c r="K86" s="18">
        <v>827</v>
      </c>
      <c r="L86" s="2"/>
      <c r="M86" s="18">
        <v>621</v>
      </c>
    </row>
    <row r="87" spans="2:13">
      <c r="C87" s="9" t="s">
        <v>32</v>
      </c>
      <c r="D87" s="15">
        <v>37.200000000000003</v>
      </c>
      <c r="E87" s="15"/>
      <c r="F87" s="32">
        <v>134998</v>
      </c>
      <c r="G87" s="15"/>
      <c r="H87" s="32">
        <v>23756</v>
      </c>
      <c r="I87" s="15"/>
      <c r="J87" s="15"/>
      <c r="K87" s="2">
        <v>0</v>
      </c>
      <c r="L87" s="2"/>
      <c r="M87" s="2">
        <v>0</v>
      </c>
    </row>
    <row r="88" spans="2:13">
      <c r="C88" s="9" t="s">
        <v>31</v>
      </c>
      <c r="D88" s="15"/>
      <c r="E88" s="15"/>
      <c r="F88" s="32">
        <v>4547</v>
      </c>
      <c r="G88" s="15"/>
      <c r="H88" s="32">
        <v>3221</v>
      </c>
      <c r="I88" s="15"/>
      <c r="J88" s="15"/>
      <c r="K88" s="32">
        <v>4542</v>
      </c>
      <c r="L88" s="2"/>
      <c r="M88" s="32">
        <v>522</v>
      </c>
    </row>
    <row r="89" spans="2:13" ht="20.5">
      <c r="B89" s="14" t="s">
        <v>33</v>
      </c>
      <c r="D89" s="15"/>
      <c r="E89" s="15"/>
      <c r="F89" s="23">
        <f>SUM(F82:F88)</f>
        <v>1858869</v>
      </c>
      <c r="G89" s="15"/>
      <c r="H89" s="23">
        <f>SUM(H82:H88)</f>
        <v>100974</v>
      </c>
      <c r="I89" s="15"/>
      <c r="J89" s="15"/>
      <c r="K89" s="23">
        <f>SUM(K82:K88)</f>
        <v>120345</v>
      </c>
      <c r="L89" s="2"/>
      <c r="M89" s="23">
        <f>SUM(M82:M88)</f>
        <v>38126</v>
      </c>
    </row>
    <row r="90" spans="2:13" ht="20.5">
      <c r="B90" s="14" t="s">
        <v>34</v>
      </c>
      <c r="D90" s="15"/>
      <c r="E90" s="15"/>
      <c r="F90" s="34">
        <f>+F89+F79</f>
        <v>2720672</v>
      </c>
      <c r="G90" s="15"/>
      <c r="H90" s="34">
        <f>+H89+H79</f>
        <v>245946</v>
      </c>
      <c r="I90" s="15"/>
      <c r="J90" s="15"/>
      <c r="K90" s="34">
        <f>+K89+K79</f>
        <v>228557</v>
      </c>
      <c r="L90" s="35"/>
      <c r="M90" s="34">
        <f>+M89+M79</f>
        <v>151076</v>
      </c>
    </row>
    <row r="91" spans="2:13" ht="8.25" customHeight="1">
      <c r="C91" s="14"/>
      <c r="D91" s="15"/>
      <c r="E91" s="15"/>
      <c r="F91" s="2"/>
      <c r="G91" s="15"/>
      <c r="H91" s="2"/>
      <c r="I91" s="15"/>
      <c r="J91" s="15"/>
      <c r="K91" s="36"/>
      <c r="L91" s="35"/>
      <c r="M91" s="36"/>
    </row>
    <row r="92" spans="2:13" ht="17" customHeight="1">
      <c r="B92" s="198" t="s">
        <v>35</v>
      </c>
      <c r="C92" s="198"/>
      <c r="D92" s="15"/>
      <c r="E92" s="15"/>
      <c r="F92" s="37"/>
      <c r="G92" s="15"/>
      <c r="H92" s="37"/>
      <c r="I92" s="15"/>
      <c r="J92" s="15"/>
      <c r="K92" s="38"/>
      <c r="L92" s="37"/>
      <c r="M92" s="38"/>
    </row>
    <row r="93" spans="2:13">
      <c r="C93" s="39" t="s">
        <v>36</v>
      </c>
      <c r="D93" s="15"/>
      <c r="E93" s="15"/>
      <c r="F93" s="37"/>
      <c r="G93" s="15"/>
      <c r="H93" s="37"/>
      <c r="I93" s="15"/>
      <c r="J93" s="15"/>
      <c r="K93" s="38"/>
      <c r="L93" s="37"/>
      <c r="M93" s="38"/>
    </row>
    <row r="94" spans="2:13">
      <c r="C94" s="40" t="s">
        <v>198</v>
      </c>
      <c r="D94" s="15"/>
      <c r="E94" s="15"/>
      <c r="F94" s="37"/>
      <c r="G94" s="15"/>
      <c r="H94" s="37"/>
      <c r="I94" s="15"/>
      <c r="J94" s="15"/>
      <c r="K94" s="38"/>
      <c r="L94" s="37"/>
      <c r="M94" s="38"/>
    </row>
    <row r="95" spans="2:13" ht="20.5" thickBot="1">
      <c r="C95" s="5" t="s">
        <v>216</v>
      </c>
      <c r="D95" s="15">
        <v>35</v>
      </c>
      <c r="E95" s="15"/>
      <c r="F95" s="37"/>
      <c r="G95" s="15"/>
      <c r="H95" s="27">
        <v>3093442</v>
      </c>
      <c r="I95" s="15"/>
      <c r="J95" s="15"/>
      <c r="K95" s="38"/>
      <c r="L95" s="37"/>
      <c r="M95" s="27">
        <v>3093442</v>
      </c>
    </row>
    <row r="96" spans="2:13" ht="21" thickTop="1" thickBot="1">
      <c r="C96" s="5" t="s">
        <v>208</v>
      </c>
      <c r="D96" s="15">
        <v>35</v>
      </c>
      <c r="E96" s="15"/>
      <c r="F96" s="27">
        <v>18923370</v>
      </c>
      <c r="G96" s="15"/>
      <c r="H96" s="5"/>
      <c r="I96" s="15"/>
      <c r="J96" s="15"/>
      <c r="K96" s="27">
        <v>18923370</v>
      </c>
      <c r="L96" s="2"/>
      <c r="M96" s="5"/>
    </row>
    <row r="97" spans="2:13" ht="20.5" thickTop="1">
      <c r="C97" s="5" t="s">
        <v>161</v>
      </c>
      <c r="D97" s="15"/>
      <c r="E97" s="15"/>
      <c r="F97" s="2"/>
      <c r="G97" s="15"/>
      <c r="H97" s="2"/>
      <c r="I97" s="15"/>
      <c r="J97" s="15"/>
      <c r="K97" s="2"/>
      <c r="L97" s="2"/>
      <c r="M97" s="2"/>
    </row>
    <row r="98" spans="2:13">
      <c r="C98" s="39" t="s">
        <v>217</v>
      </c>
      <c r="D98" s="15">
        <v>35</v>
      </c>
      <c r="E98" s="15"/>
      <c r="F98" s="2"/>
      <c r="G98" s="15"/>
      <c r="H98" s="2">
        <v>2352976</v>
      </c>
      <c r="I98" s="15"/>
      <c r="J98" s="15"/>
      <c r="K98" s="2"/>
      <c r="L98" s="2"/>
      <c r="M98" s="36">
        <v>2352976</v>
      </c>
    </row>
    <row r="99" spans="2:13">
      <c r="C99" s="39" t="s">
        <v>218</v>
      </c>
      <c r="D99" s="15">
        <v>35</v>
      </c>
      <c r="E99" s="15"/>
      <c r="F99" s="2">
        <v>16470976</v>
      </c>
      <c r="G99" s="15"/>
      <c r="H99" s="5"/>
      <c r="I99" s="15"/>
      <c r="J99" s="15"/>
      <c r="K99" s="36">
        <v>16470976</v>
      </c>
      <c r="L99" s="2"/>
      <c r="M99" s="5"/>
    </row>
    <row r="100" spans="2:13">
      <c r="C100" s="39" t="s">
        <v>37</v>
      </c>
      <c r="D100" s="15">
        <v>35</v>
      </c>
      <c r="E100" s="15"/>
      <c r="F100" s="3">
        <v>-13182061</v>
      </c>
      <c r="G100" s="15"/>
      <c r="H100" s="3">
        <v>-272294</v>
      </c>
      <c r="I100" s="15"/>
      <c r="J100" s="15"/>
      <c r="K100" s="22">
        <v>-13182061</v>
      </c>
      <c r="L100" s="2"/>
      <c r="M100" s="22">
        <v>-272294</v>
      </c>
    </row>
    <row r="101" spans="2:13">
      <c r="C101" s="39" t="s">
        <v>38</v>
      </c>
      <c r="D101" s="15"/>
      <c r="E101" s="15"/>
      <c r="F101" s="26"/>
      <c r="G101" s="15"/>
      <c r="H101" s="26"/>
      <c r="I101" s="15"/>
      <c r="J101" s="15"/>
      <c r="K101" s="18"/>
      <c r="L101" s="2"/>
      <c r="M101" s="18"/>
    </row>
    <row r="102" spans="2:13">
      <c r="C102" s="39" t="s">
        <v>39</v>
      </c>
      <c r="D102" s="15"/>
      <c r="E102" s="15"/>
      <c r="F102" s="2">
        <v>149608</v>
      </c>
      <c r="G102" s="15"/>
      <c r="H102" s="2">
        <v>17802</v>
      </c>
      <c r="I102" s="15"/>
      <c r="J102" s="15"/>
      <c r="K102" s="22">
        <v>-29761</v>
      </c>
      <c r="L102" s="2"/>
      <c r="M102" s="22">
        <v>-91181</v>
      </c>
    </row>
    <row r="103" spans="2:13" hidden="1">
      <c r="C103" s="39" t="s">
        <v>40</v>
      </c>
      <c r="D103" s="15"/>
      <c r="E103" s="15"/>
      <c r="F103" s="2">
        <v>0</v>
      </c>
      <c r="G103" s="15"/>
      <c r="H103" s="2">
        <v>0</v>
      </c>
      <c r="I103" s="15"/>
      <c r="J103" s="15"/>
      <c r="K103" s="2">
        <v>0</v>
      </c>
      <c r="L103" s="2"/>
      <c r="M103" s="2">
        <v>0</v>
      </c>
    </row>
    <row r="104" spans="2:13">
      <c r="C104" s="39" t="s">
        <v>41</v>
      </c>
      <c r="D104" s="15"/>
      <c r="E104" s="15"/>
      <c r="F104" s="34">
        <v>863851</v>
      </c>
      <c r="G104" s="15"/>
      <c r="H104" s="34">
        <v>69072</v>
      </c>
      <c r="I104" s="15"/>
      <c r="J104" s="15"/>
      <c r="K104" s="2">
        <v>0</v>
      </c>
      <c r="L104" s="2"/>
      <c r="M104" s="2">
        <v>0</v>
      </c>
    </row>
    <row r="105" spans="2:13" ht="20.5">
      <c r="B105" s="14" t="s">
        <v>137</v>
      </c>
      <c r="D105" s="15"/>
      <c r="E105" s="15"/>
      <c r="F105" s="23">
        <f>SUM(F99:F104)</f>
        <v>4302374</v>
      </c>
      <c r="G105" s="15"/>
      <c r="H105" s="23">
        <f>SUM(H98:H104)</f>
        <v>2167556</v>
      </c>
      <c r="I105" s="15"/>
      <c r="J105" s="15"/>
      <c r="K105" s="23">
        <f>SUM(K99:K104)</f>
        <v>3259154</v>
      </c>
      <c r="L105" s="2"/>
      <c r="M105" s="23">
        <f>SUM(M98:M104)</f>
        <v>1989501</v>
      </c>
    </row>
    <row r="106" spans="2:13" ht="21" thickBot="1">
      <c r="B106" s="14" t="s">
        <v>42</v>
      </c>
      <c r="D106" s="15"/>
      <c r="E106" s="15"/>
      <c r="F106" s="27">
        <f>+F90+F105</f>
        <v>7023046</v>
      </c>
      <c r="G106" s="15"/>
      <c r="H106" s="27">
        <f>+H90+H105</f>
        <v>2413502</v>
      </c>
      <c r="I106" s="15"/>
      <c r="J106" s="15"/>
      <c r="K106" s="27">
        <f>+K90+K105</f>
        <v>3487711</v>
      </c>
      <c r="L106" s="2"/>
      <c r="M106" s="27">
        <f>+M90+M105</f>
        <v>2140577</v>
      </c>
    </row>
    <row r="107" spans="2:13" ht="8.5" customHeight="1" thickTop="1">
      <c r="C107" s="41"/>
      <c r="D107" s="42"/>
      <c r="E107" s="42"/>
      <c r="F107" s="42"/>
      <c r="G107" s="42"/>
      <c r="H107" s="42"/>
      <c r="I107" s="42"/>
      <c r="J107" s="42"/>
      <c r="K107" s="42"/>
      <c r="L107" s="42"/>
      <c r="M107" s="42"/>
    </row>
    <row r="108" spans="2:13">
      <c r="C108" s="28" t="s">
        <v>163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</row>
    <row r="109" spans="2:13" ht="14.5" customHeight="1">
      <c r="D109" s="42"/>
      <c r="E109" s="42"/>
      <c r="F109" s="42"/>
      <c r="G109" s="42"/>
      <c r="H109" s="42"/>
      <c r="I109" s="42"/>
      <c r="J109" s="42"/>
      <c r="K109" s="42"/>
      <c r="L109" s="42"/>
      <c r="M109" s="42"/>
    </row>
    <row r="110" spans="2:13">
      <c r="C110" s="15" t="s">
        <v>1</v>
      </c>
      <c r="D110" s="15"/>
      <c r="E110" s="15"/>
      <c r="F110" s="193" t="s">
        <v>2</v>
      </c>
      <c r="G110" s="194"/>
      <c r="H110" s="194"/>
      <c r="I110" s="194"/>
      <c r="J110" s="194"/>
      <c r="K110" s="194"/>
      <c r="L110" s="194"/>
      <c r="M110" s="194"/>
    </row>
    <row r="111" spans="2:13">
      <c r="C111" s="15" t="s">
        <v>133</v>
      </c>
      <c r="D111" s="15"/>
      <c r="E111" s="15"/>
      <c r="F111" s="193" t="s">
        <v>132</v>
      </c>
      <c r="G111" s="194"/>
      <c r="H111" s="194"/>
      <c r="I111" s="194"/>
      <c r="J111" s="194"/>
      <c r="K111" s="194"/>
      <c r="L111" s="194"/>
      <c r="M111" s="194"/>
    </row>
    <row r="112" spans="2:13">
      <c r="C112" s="193" t="s">
        <v>145</v>
      </c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</row>
    <row r="113" spans="3:13">
      <c r="C113" s="1"/>
      <c r="F113" s="43">
        <f t="shared" ref="F113:M113" si="0">+F106-F48</f>
        <v>0</v>
      </c>
      <c r="G113" s="43">
        <f t="shared" si="0"/>
        <v>0</v>
      </c>
      <c r="H113" s="43">
        <f t="shared" si="0"/>
        <v>0</v>
      </c>
      <c r="I113" s="43">
        <f t="shared" si="0"/>
        <v>0</v>
      </c>
      <c r="J113" s="43">
        <f t="shared" si="0"/>
        <v>0</v>
      </c>
      <c r="K113" s="43">
        <f t="shared" si="0"/>
        <v>0</v>
      </c>
      <c r="L113" s="43">
        <f t="shared" si="0"/>
        <v>0</v>
      </c>
      <c r="M113" s="43">
        <f t="shared" si="0"/>
        <v>0</v>
      </c>
    </row>
    <row r="114" spans="3:13">
      <c r="C114" s="1"/>
      <c r="F114" s="44"/>
      <c r="G114" s="42"/>
      <c r="H114" s="42"/>
      <c r="I114" s="42"/>
      <c r="J114" s="42"/>
      <c r="K114" s="45"/>
      <c r="L114" s="42"/>
      <c r="M114" s="42"/>
    </row>
    <row r="115" spans="3:13">
      <c r="C115" s="1"/>
      <c r="F115" s="46"/>
      <c r="H115" s="46"/>
      <c r="K115" s="47"/>
      <c r="M115" s="46"/>
    </row>
    <row r="116" spans="3:13">
      <c r="C116" s="1"/>
      <c r="F116" s="48"/>
      <c r="G116" s="48"/>
      <c r="H116" s="48"/>
      <c r="I116" s="48"/>
      <c r="J116" s="48"/>
      <c r="K116" s="49"/>
      <c r="L116" s="48"/>
      <c r="M116" s="48"/>
    </row>
    <row r="117" spans="3:13">
      <c r="C117" s="1"/>
    </row>
    <row r="118" spans="3:13">
      <c r="C118" s="1"/>
    </row>
    <row r="119" spans="3:13">
      <c r="C119" s="1"/>
    </row>
    <row r="120" spans="3:13">
      <c r="C120" s="1"/>
    </row>
    <row r="121" spans="3:13">
      <c r="C121" s="1"/>
    </row>
    <row r="122" spans="3:13">
      <c r="C122" s="1"/>
    </row>
    <row r="123" spans="3:13">
      <c r="C123" s="1"/>
    </row>
    <row r="124" spans="3:13">
      <c r="C124" s="1"/>
    </row>
    <row r="125" spans="3:13">
      <c r="C125" s="1"/>
    </row>
    <row r="126" spans="3:13">
      <c r="C126" s="1"/>
    </row>
    <row r="127" spans="3:13">
      <c r="C127" s="1"/>
    </row>
    <row r="128" spans="3:1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</sheetData>
  <mergeCells count="21">
    <mergeCell ref="B10:C10"/>
    <mergeCell ref="B65:C65"/>
    <mergeCell ref="C2:M2"/>
    <mergeCell ref="C3:M3"/>
    <mergeCell ref="C4:M4"/>
    <mergeCell ref="F6:M6"/>
    <mergeCell ref="F7:I7"/>
    <mergeCell ref="K7:M7"/>
    <mergeCell ref="C112:M112"/>
    <mergeCell ref="F53:M53"/>
    <mergeCell ref="F54:M54"/>
    <mergeCell ref="F110:M110"/>
    <mergeCell ref="F111:M111"/>
    <mergeCell ref="C55:M55"/>
    <mergeCell ref="C57:M57"/>
    <mergeCell ref="C58:M58"/>
    <mergeCell ref="C59:M59"/>
    <mergeCell ref="F61:M61"/>
    <mergeCell ref="F62:I62"/>
    <mergeCell ref="K62:M62"/>
    <mergeCell ref="B92:C92"/>
  </mergeCells>
  <pageMargins left="0.51181102362204722" right="0.23622047244094491" top="0.26" bottom="0.39370078740157483" header="0.2" footer="0.31496062992125984"/>
  <pageSetup paperSize="9" scale="72" fitToHeight="0" orientation="portrait" r:id="rId1"/>
  <rowBreaks count="1" manualBreakCount="1">
    <brk id="5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tabColor rgb="FFCCFF66"/>
    <pageSetUpPr fitToPage="1"/>
  </sheetPr>
  <dimension ref="A1:U40"/>
  <sheetViews>
    <sheetView view="pageBreakPreview" topLeftCell="A21" zoomScale="80" zoomScaleNormal="100" zoomScaleSheetLayoutView="80" workbookViewId="0">
      <selection activeCell="J36" sqref="J36"/>
    </sheetView>
  </sheetViews>
  <sheetFormatPr defaultColWidth="9.1640625" defaultRowHeight="20"/>
  <cols>
    <col min="1" max="1" width="33.4140625" style="9" customWidth="1"/>
    <col min="2" max="2" width="6.58203125" style="79" customWidth="1"/>
    <col min="3" max="3" width="0.75" style="1" customWidth="1"/>
    <col min="4" max="4" width="11.1640625" style="1" bestFit="1" customWidth="1"/>
    <col min="5" max="5" width="0.75" style="1" customWidth="1"/>
    <col min="6" max="6" width="14.25" style="1" bestFit="1" customWidth="1"/>
    <col min="7" max="7" width="0.75" style="1" customWidth="1"/>
    <col min="8" max="8" width="10.1640625" style="1" bestFit="1" customWidth="1"/>
    <col min="9" max="9" width="0.75" style="1" customWidth="1"/>
    <col min="10" max="10" width="11.1640625" style="1" customWidth="1"/>
    <col min="11" max="11" width="0.75" style="1" customWidth="1"/>
    <col min="12" max="12" width="17.25" style="1" customWidth="1"/>
    <col min="13" max="13" width="0.75" style="1" customWidth="1"/>
    <col min="14" max="14" width="20.75" style="1" customWidth="1"/>
    <col min="15" max="15" width="0.75" style="1" customWidth="1"/>
    <col min="16" max="16" width="15.25" style="1" customWidth="1"/>
    <col min="17" max="17" width="0.75" style="1" customWidth="1"/>
    <col min="18" max="18" width="10.1640625" style="1" bestFit="1" customWidth="1"/>
    <col min="19" max="19" width="0.75" style="1" customWidth="1"/>
    <col min="20" max="20" width="10.75" style="1" bestFit="1" customWidth="1"/>
    <col min="21" max="21" width="13.75" style="1" customWidth="1"/>
    <col min="22" max="16384" width="9.1640625" style="1"/>
  </cols>
  <sheetData>
    <row r="1" spans="1:21" ht="20.5">
      <c r="B1" s="51"/>
      <c r="J1" s="7"/>
      <c r="K1" s="7"/>
      <c r="L1" s="7"/>
      <c r="M1" s="7"/>
      <c r="N1" s="52"/>
      <c r="O1" s="52"/>
      <c r="P1" s="52"/>
      <c r="Q1" s="52"/>
      <c r="R1" s="203" t="s">
        <v>173</v>
      </c>
      <c r="S1" s="203"/>
      <c r="T1" s="203"/>
    </row>
    <row r="2" spans="1:21" ht="20.5">
      <c r="A2" s="195" t="str">
        <f>+BS!C2</f>
        <v>BEGISTICS PUBLIC COMPANY LIMITED AND ITS SUBSIDIARIES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1" ht="20.5">
      <c r="A3" s="195" t="s">
        <v>49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</row>
    <row r="4" spans="1:21" ht="20.5">
      <c r="A4" s="205" t="s">
        <v>219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</row>
    <row r="5" spans="1:21" ht="12" customHeight="1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1" ht="20.5">
      <c r="A6" s="54"/>
      <c r="B6" s="51"/>
      <c r="D6" s="196" t="s">
        <v>44</v>
      </c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1" ht="20.5">
      <c r="A7" s="54"/>
      <c r="B7" s="51"/>
      <c r="D7" s="197" t="s">
        <v>45</v>
      </c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</row>
    <row r="8" spans="1:21" ht="20.5">
      <c r="A8" s="54"/>
      <c r="B8" s="51"/>
      <c r="D8" s="10"/>
      <c r="E8" s="10"/>
      <c r="F8" s="10"/>
      <c r="G8" s="10"/>
      <c r="H8" s="10"/>
      <c r="I8" s="10"/>
      <c r="J8" s="10"/>
      <c r="K8" s="10"/>
      <c r="L8" s="196" t="s">
        <v>50</v>
      </c>
      <c r="M8" s="196"/>
      <c r="N8" s="196"/>
      <c r="O8" s="196"/>
      <c r="P8" s="196"/>
      <c r="Q8" s="10"/>
      <c r="R8" s="10"/>
      <c r="S8" s="10"/>
      <c r="T8" s="10"/>
    </row>
    <row r="9" spans="1:21" ht="21" customHeight="1">
      <c r="A9" s="55"/>
      <c r="B9" s="51"/>
      <c r="C9" s="56"/>
      <c r="D9" s="57"/>
      <c r="E9" s="58"/>
      <c r="F9" s="7"/>
      <c r="G9" s="58"/>
      <c r="K9" s="57"/>
      <c r="L9" s="59" t="s">
        <v>51</v>
      </c>
      <c r="M9" s="57"/>
      <c r="N9" s="59" t="s">
        <v>52</v>
      </c>
      <c r="O9" s="59"/>
      <c r="Q9" s="58"/>
      <c r="R9" s="57"/>
      <c r="S9" s="58"/>
      <c r="T9" s="57"/>
    </row>
    <row r="10" spans="1:21" ht="21" customHeight="1">
      <c r="A10" s="55"/>
      <c r="B10" s="51"/>
      <c r="C10" s="56"/>
      <c r="D10" s="57" t="s">
        <v>53</v>
      </c>
      <c r="E10" s="57"/>
      <c r="F10" s="10" t="s">
        <v>54</v>
      </c>
      <c r="G10" s="58"/>
      <c r="H10" s="200" t="s">
        <v>55</v>
      </c>
      <c r="I10" s="200"/>
      <c r="J10" s="200"/>
      <c r="K10" s="57"/>
      <c r="L10" s="59" t="s">
        <v>56</v>
      </c>
      <c r="M10" s="57"/>
      <c r="N10" s="59" t="s">
        <v>57</v>
      </c>
      <c r="O10" s="59"/>
      <c r="P10" s="59" t="s">
        <v>58</v>
      </c>
      <c r="Q10" s="58"/>
      <c r="R10" s="57" t="s">
        <v>59</v>
      </c>
      <c r="T10" s="10" t="s">
        <v>59</v>
      </c>
      <c r="U10" s="61"/>
    </row>
    <row r="11" spans="1:21" ht="20.5">
      <c r="A11" s="62"/>
      <c r="B11" s="51"/>
      <c r="C11" s="56"/>
      <c r="D11" s="57" t="s">
        <v>60</v>
      </c>
      <c r="E11" s="57"/>
      <c r="F11" s="63" t="s">
        <v>61</v>
      </c>
      <c r="G11" s="58"/>
      <c r="H11" s="57" t="s">
        <v>62</v>
      </c>
      <c r="I11" s="58"/>
      <c r="J11" s="57"/>
      <c r="K11" s="57"/>
      <c r="L11" s="59" t="s">
        <v>63</v>
      </c>
      <c r="M11" s="57"/>
      <c r="N11" s="59" t="s">
        <v>64</v>
      </c>
      <c r="O11" s="59"/>
      <c r="P11" s="59" t="s">
        <v>65</v>
      </c>
      <c r="Q11" s="58"/>
      <c r="R11" s="10" t="s">
        <v>66</v>
      </c>
      <c r="S11" s="64"/>
      <c r="T11" s="10" t="s">
        <v>66</v>
      </c>
      <c r="U11" s="65"/>
    </row>
    <row r="12" spans="1:21" ht="20.5">
      <c r="A12" s="55"/>
      <c r="B12" s="8" t="s">
        <v>43</v>
      </c>
      <c r="C12" s="66"/>
      <c r="D12" s="60" t="s">
        <v>67</v>
      </c>
      <c r="E12" s="57"/>
      <c r="F12" s="67" t="s">
        <v>68</v>
      </c>
      <c r="G12" s="58"/>
      <c r="H12" s="60" t="s">
        <v>69</v>
      </c>
      <c r="I12" s="58"/>
      <c r="J12" s="67" t="s">
        <v>70</v>
      </c>
      <c r="K12" s="59"/>
      <c r="L12" s="67" t="s">
        <v>71</v>
      </c>
      <c r="M12" s="59"/>
      <c r="N12" s="8" t="s">
        <v>72</v>
      </c>
      <c r="O12" s="59"/>
      <c r="P12" s="67" t="s">
        <v>73</v>
      </c>
      <c r="Q12" s="58"/>
      <c r="R12" s="60" t="s">
        <v>74</v>
      </c>
      <c r="S12" s="58"/>
      <c r="T12" s="57" t="s">
        <v>74</v>
      </c>
    </row>
    <row r="13" spans="1:21" ht="21.5" customHeight="1">
      <c r="A13" s="68" t="s">
        <v>136</v>
      </c>
      <c r="B13" s="51"/>
      <c r="C13" s="66"/>
      <c r="D13" s="69">
        <v>1437832</v>
      </c>
      <c r="E13" s="2"/>
      <c r="F13" s="69">
        <v>-267007</v>
      </c>
      <c r="G13" s="35"/>
      <c r="H13" s="70">
        <v>0</v>
      </c>
      <c r="I13" s="2"/>
      <c r="J13" s="69">
        <v>-53905</v>
      </c>
      <c r="K13" s="2"/>
      <c r="L13" s="70">
        <v>0</v>
      </c>
      <c r="M13" s="2"/>
      <c r="N13" s="2">
        <v>0</v>
      </c>
      <c r="O13" s="2"/>
      <c r="P13" s="2">
        <v>0</v>
      </c>
      <c r="Q13" s="2"/>
      <c r="R13" s="69">
        <v>58131</v>
      </c>
      <c r="S13" s="2"/>
      <c r="T13" s="69">
        <f>SUM(D13:R13)</f>
        <v>1175051</v>
      </c>
      <c r="U13" s="61"/>
    </row>
    <row r="14" spans="1:21" ht="22" customHeight="1">
      <c r="A14" s="55" t="s">
        <v>77</v>
      </c>
      <c r="B14" s="51"/>
      <c r="C14" s="66"/>
      <c r="D14" s="71">
        <v>915144</v>
      </c>
      <c r="E14" s="2"/>
      <c r="F14" s="71">
        <v>-5287</v>
      </c>
      <c r="G14" s="35"/>
      <c r="H14" s="2">
        <v>0</v>
      </c>
      <c r="I14" s="2"/>
      <c r="J14" s="2">
        <v>0</v>
      </c>
      <c r="K14" s="2"/>
      <c r="L14" s="2">
        <v>0</v>
      </c>
      <c r="M14" s="2"/>
      <c r="N14" s="2">
        <v>0</v>
      </c>
      <c r="O14" s="2"/>
      <c r="P14" s="2">
        <v>0</v>
      </c>
      <c r="Q14" s="2"/>
      <c r="R14" s="2">
        <v>14700</v>
      </c>
      <c r="S14" s="2"/>
      <c r="T14" s="71">
        <f>SUM(D14:R14)</f>
        <v>924557</v>
      </c>
      <c r="U14" s="61"/>
    </row>
    <row r="15" spans="1:21" hidden="1">
      <c r="A15" s="9" t="s">
        <v>75</v>
      </c>
      <c r="B15" s="15"/>
      <c r="C15" s="66"/>
      <c r="D15" s="2"/>
      <c r="E15" s="3"/>
      <c r="F15" s="2"/>
      <c r="G15" s="35"/>
      <c r="H15" s="2"/>
      <c r="I15" s="2"/>
      <c r="J15" s="2"/>
      <c r="K15" s="2"/>
      <c r="L15" s="2">
        <v>0</v>
      </c>
      <c r="M15" s="2"/>
      <c r="N15" s="2">
        <v>0</v>
      </c>
      <c r="O15" s="2"/>
      <c r="P15" s="2">
        <v>0</v>
      </c>
      <c r="Q15" s="2"/>
      <c r="R15" s="2"/>
      <c r="S15" s="2"/>
      <c r="T15" s="2"/>
      <c r="U15" s="61"/>
    </row>
    <row r="16" spans="1:21" hidden="1">
      <c r="A16" s="9" t="s">
        <v>159</v>
      </c>
      <c r="B16" s="15"/>
      <c r="C16" s="66"/>
      <c r="D16" s="2"/>
      <c r="E16" s="3"/>
      <c r="F16" s="2"/>
      <c r="G16" s="35"/>
      <c r="H16" s="2"/>
      <c r="I16" s="2"/>
      <c r="J16" s="2"/>
      <c r="K16" s="2"/>
      <c r="L16" s="2">
        <v>0</v>
      </c>
      <c r="M16" s="2"/>
      <c r="N16" s="2">
        <v>0</v>
      </c>
      <c r="O16" s="2"/>
      <c r="P16" s="2">
        <v>0</v>
      </c>
      <c r="Q16" s="2"/>
      <c r="R16" s="2"/>
      <c r="S16" s="2"/>
      <c r="T16" s="2"/>
      <c r="U16" s="61"/>
    </row>
    <row r="17" spans="1:21" ht="40" hidden="1">
      <c r="A17" s="20" t="s">
        <v>78</v>
      </c>
      <c r="B17" s="15"/>
      <c r="C17" s="66"/>
      <c r="D17" s="2"/>
      <c r="E17" s="3"/>
      <c r="F17" s="2"/>
      <c r="G17" s="35"/>
      <c r="H17" s="2"/>
      <c r="I17" s="2"/>
      <c r="J17" s="2"/>
      <c r="K17" s="2"/>
      <c r="L17" s="2">
        <v>0</v>
      </c>
      <c r="M17" s="2"/>
      <c r="N17" s="2">
        <v>0</v>
      </c>
      <c r="O17" s="2"/>
      <c r="P17" s="2">
        <v>0</v>
      </c>
      <c r="Q17" s="2"/>
      <c r="R17" s="2"/>
      <c r="S17" s="2"/>
      <c r="T17" s="2"/>
      <c r="U17" s="61"/>
    </row>
    <row r="18" spans="1:21">
      <c r="A18" s="9" t="s">
        <v>76</v>
      </c>
      <c r="B18" s="51"/>
      <c r="C18" s="66"/>
      <c r="D18" s="2">
        <v>0</v>
      </c>
      <c r="E18" s="2"/>
      <c r="F18" s="2">
        <v>0</v>
      </c>
      <c r="G18" s="2"/>
      <c r="H18" s="2">
        <v>0</v>
      </c>
      <c r="I18" s="2"/>
      <c r="J18" s="72">
        <v>34662</v>
      </c>
      <c r="K18" s="2"/>
      <c r="L18" s="2">
        <v>0</v>
      </c>
      <c r="M18" s="2"/>
      <c r="N18" s="2">
        <v>0</v>
      </c>
      <c r="O18" s="2"/>
      <c r="P18" s="2">
        <v>0</v>
      </c>
      <c r="Q18" s="2"/>
      <c r="R18" s="2">
        <v>-2469</v>
      </c>
      <c r="S18" s="2"/>
      <c r="T18" s="73">
        <f>SUM(D18:R18)</f>
        <v>32193</v>
      </c>
      <c r="U18" s="61"/>
    </row>
    <row r="19" spans="1:21" ht="21" thickBot="1">
      <c r="A19" s="74" t="s">
        <v>220</v>
      </c>
      <c r="B19" s="15"/>
      <c r="D19" s="75">
        <f>SUM(D13:D18)</f>
        <v>2352976</v>
      </c>
      <c r="E19" s="2"/>
      <c r="F19" s="75">
        <f>SUM(F13:F18)</f>
        <v>-272294</v>
      </c>
      <c r="G19" s="35"/>
      <c r="H19" s="76">
        <f>SUM(H13:H18)</f>
        <v>0</v>
      </c>
      <c r="I19" s="2"/>
      <c r="J19" s="75">
        <f>SUM(J13:J18)</f>
        <v>-19243</v>
      </c>
      <c r="K19" s="2"/>
      <c r="L19" s="76">
        <f>SUM(L13:L18)</f>
        <v>0</v>
      </c>
      <c r="M19" s="2"/>
      <c r="N19" s="76">
        <v>0</v>
      </c>
      <c r="O19" s="2"/>
      <c r="P19" s="76">
        <v>0</v>
      </c>
      <c r="Q19" s="2"/>
      <c r="R19" s="76">
        <f>SUM(R13:R18)</f>
        <v>70362</v>
      </c>
      <c r="S19" s="2"/>
      <c r="T19" s="77">
        <f>SUM(T13:T18)</f>
        <v>2131801</v>
      </c>
      <c r="U19" s="26"/>
    </row>
    <row r="20" spans="1:21" ht="20.5" thickTop="1">
      <c r="A20" s="62"/>
      <c r="B20" s="15"/>
      <c r="D20" s="71"/>
      <c r="E20" s="2"/>
      <c r="F20" s="71"/>
      <c r="G20" s="35"/>
      <c r="H20" s="2"/>
      <c r="I20" s="2"/>
      <c r="J20" s="71"/>
      <c r="K20" s="2"/>
      <c r="L20" s="2"/>
      <c r="M20" s="2"/>
      <c r="N20" s="71"/>
      <c r="O20" s="2"/>
      <c r="P20" s="71"/>
      <c r="Q20" s="2"/>
      <c r="R20" s="2"/>
      <c r="S20" s="2"/>
      <c r="T20" s="71"/>
      <c r="U20" s="26"/>
    </row>
    <row r="21" spans="1:21" ht="20.5">
      <c r="A21" s="74" t="s">
        <v>162</v>
      </c>
      <c r="B21" s="15"/>
      <c r="D21" s="71">
        <v>2352976</v>
      </c>
      <c r="E21" s="2"/>
      <c r="F21" s="71">
        <v>-272294</v>
      </c>
      <c r="G21" s="35"/>
      <c r="H21" s="2">
        <v>0</v>
      </c>
      <c r="I21" s="2"/>
      <c r="J21" s="71">
        <v>17802</v>
      </c>
      <c r="K21" s="2"/>
      <c r="L21" s="2">
        <v>0</v>
      </c>
      <c r="M21" s="2"/>
      <c r="N21" s="2">
        <v>0</v>
      </c>
      <c r="O21" s="2"/>
      <c r="P21" s="2">
        <v>0</v>
      </c>
      <c r="Q21" s="2"/>
      <c r="R21" s="2">
        <v>69072</v>
      </c>
      <c r="S21" s="2"/>
      <c r="T21" s="71">
        <f>SUM(D21:R21)</f>
        <v>2167556</v>
      </c>
      <c r="U21" s="26"/>
    </row>
    <row r="22" spans="1:21">
      <c r="A22" s="62" t="s">
        <v>77</v>
      </c>
      <c r="B22" s="15">
        <v>35</v>
      </c>
      <c r="D22" s="2">
        <v>14118000</v>
      </c>
      <c r="E22" s="2"/>
      <c r="F22" s="2">
        <v>-12909767</v>
      </c>
      <c r="G22" s="35"/>
      <c r="H22" s="2">
        <v>0</v>
      </c>
      <c r="I22" s="2"/>
      <c r="J22" s="2">
        <v>0</v>
      </c>
      <c r="K22" s="2"/>
      <c r="L22" s="2">
        <v>0</v>
      </c>
      <c r="M22" s="2"/>
      <c r="N22" s="2">
        <v>0</v>
      </c>
      <c r="O22" s="2"/>
      <c r="P22" s="2">
        <v>0</v>
      </c>
      <c r="Q22" s="2"/>
      <c r="R22" s="2">
        <v>0</v>
      </c>
      <c r="S22" s="2"/>
      <c r="T22" s="2">
        <f t="shared" ref="T22:T27" si="0">SUM(D22:R22)</f>
        <v>1208233</v>
      </c>
      <c r="U22" s="26"/>
    </row>
    <row r="23" spans="1:21">
      <c r="A23" s="62" t="s">
        <v>199</v>
      </c>
      <c r="B23" s="15"/>
      <c r="D23" s="2">
        <v>0</v>
      </c>
      <c r="E23" s="2"/>
      <c r="F23" s="71">
        <v>0</v>
      </c>
      <c r="G23" s="35"/>
      <c r="H23" s="2">
        <v>0</v>
      </c>
      <c r="I23" s="2"/>
      <c r="J23" s="2">
        <v>0</v>
      </c>
      <c r="K23" s="2"/>
      <c r="L23" s="2">
        <v>0</v>
      </c>
      <c r="M23" s="2"/>
      <c r="N23" s="2">
        <v>0</v>
      </c>
      <c r="O23" s="2"/>
      <c r="P23" s="2">
        <v>0</v>
      </c>
      <c r="Q23" s="2"/>
      <c r="R23" s="2">
        <v>790687</v>
      </c>
      <c r="S23" s="2"/>
      <c r="T23" s="2">
        <f t="shared" si="0"/>
        <v>790687</v>
      </c>
      <c r="U23" s="26"/>
    </row>
    <row r="24" spans="1:21">
      <c r="A24" s="62" t="s">
        <v>200</v>
      </c>
      <c r="B24" s="15"/>
      <c r="D24" s="2">
        <v>0</v>
      </c>
      <c r="E24" s="2"/>
      <c r="F24" s="71">
        <v>0</v>
      </c>
      <c r="G24" s="35"/>
      <c r="H24" s="2">
        <v>0</v>
      </c>
      <c r="I24" s="2"/>
      <c r="J24" s="2">
        <v>-583</v>
      </c>
      <c r="K24" s="2"/>
      <c r="L24" s="2">
        <v>0</v>
      </c>
      <c r="M24" s="2"/>
      <c r="N24" s="2">
        <v>0</v>
      </c>
      <c r="O24" s="2"/>
      <c r="P24" s="2">
        <v>0</v>
      </c>
      <c r="Q24" s="2"/>
      <c r="R24" s="2">
        <v>-6798</v>
      </c>
      <c r="S24" s="2"/>
      <c r="T24" s="2">
        <f>SUM(J24:R24)</f>
        <v>-7381</v>
      </c>
      <c r="U24" s="26"/>
    </row>
    <row r="25" spans="1:21" ht="20.5" hidden="1">
      <c r="A25" s="74" t="s">
        <v>131</v>
      </c>
      <c r="B25" s="15"/>
      <c r="D25" s="2"/>
      <c r="E25" s="2"/>
      <c r="F25" s="71"/>
      <c r="G25" s="35"/>
      <c r="H25" s="2"/>
      <c r="I25" s="2"/>
      <c r="J25" s="71"/>
      <c r="K25" s="2"/>
      <c r="L25" s="2"/>
      <c r="M25" s="2"/>
      <c r="N25" s="2"/>
      <c r="O25" s="2"/>
      <c r="P25" s="2">
        <v>0</v>
      </c>
      <c r="Q25" s="2"/>
      <c r="R25" s="2"/>
      <c r="S25" s="2"/>
      <c r="T25" s="2">
        <f t="shared" si="0"/>
        <v>0</v>
      </c>
      <c r="U25" s="26"/>
    </row>
    <row r="26" spans="1:21" ht="40" hidden="1">
      <c r="A26" s="55" t="s">
        <v>78</v>
      </c>
      <c r="B26" s="15"/>
      <c r="D26" s="2">
        <v>0</v>
      </c>
      <c r="E26" s="71"/>
      <c r="F26" s="2">
        <v>0</v>
      </c>
      <c r="G26" s="35"/>
      <c r="H26" s="2">
        <v>0</v>
      </c>
      <c r="I26" s="2"/>
      <c r="J26" s="2">
        <v>0</v>
      </c>
      <c r="K26" s="2"/>
      <c r="L26" s="2">
        <v>0</v>
      </c>
      <c r="M26" s="2"/>
      <c r="N26" s="2">
        <v>0</v>
      </c>
      <c r="O26" s="2"/>
      <c r="P26" s="2">
        <v>0</v>
      </c>
      <c r="Q26" s="2"/>
      <c r="R26" s="2">
        <v>0</v>
      </c>
      <c r="S26" s="2"/>
      <c r="T26" s="2">
        <f t="shared" si="0"/>
        <v>0</v>
      </c>
      <c r="U26" s="26"/>
    </row>
    <row r="27" spans="1:21">
      <c r="A27" s="9" t="s">
        <v>76</v>
      </c>
      <c r="B27" s="15"/>
      <c r="D27" s="2">
        <v>0</v>
      </c>
      <c r="E27" s="2"/>
      <c r="F27" s="2">
        <v>0</v>
      </c>
      <c r="G27" s="2"/>
      <c r="H27" s="2">
        <v>0</v>
      </c>
      <c r="I27" s="2"/>
      <c r="J27" s="2">
        <f>'PL 9 M'!E41</f>
        <v>132389</v>
      </c>
      <c r="K27" s="2"/>
      <c r="L27" s="2">
        <v>0</v>
      </c>
      <c r="M27" s="2"/>
      <c r="N27" s="2">
        <v>0</v>
      </c>
      <c r="O27" s="2"/>
      <c r="P27" s="2">
        <v>0</v>
      </c>
      <c r="Q27" s="2"/>
      <c r="R27" s="2">
        <f>'PL 9 M'!E42</f>
        <v>10890</v>
      </c>
      <c r="S27" s="2"/>
      <c r="T27" s="2">
        <f t="shared" si="0"/>
        <v>143279</v>
      </c>
      <c r="U27" s="26"/>
    </row>
    <row r="28" spans="1:21" ht="21" thickBot="1">
      <c r="A28" s="74" t="s">
        <v>221</v>
      </c>
      <c r="B28" s="15"/>
      <c r="D28" s="75">
        <f>SUM(D21:D27)</f>
        <v>16470976</v>
      </c>
      <c r="E28" s="2"/>
      <c r="F28" s="75">
        <f>SUM(F21:F27)</f>
        <v>-13182061</v>
      </c>
      <c r="G28" s="2"/>
      <c r="H28" s="76">
        <f>SUM(H21:H27)</f>
        <v>0</v>
      </c>
      <c r="I28" s="2"/>
      <c r="J28" s="75">
        <f>SUM(J21:J27)</f>
        <v>149608</v>
      </c>
      <c r="K28" s="2"/>
      <c r="L28" s="76">
        <f>SUM(L21:L27)</f>
        <v>0</v>
      </c>
      <c r="M28" s="2"/>
      <c r="N28" s="76">
        <f>SUM(N21:N27)</f>
        <v>0</v>
      </c>
      <c r="O28" s="2"/>
      <c r="P28" s="76">
        <f>SUM(P21:P27)</f>
        <v>0</v>
      </c>
      <c r="Q28" s="2"/>
      <c r="R28" s="75">
        <f>SUM(R21:R27)</f>
        <v>863851</v>
      </c>
      <c r="S28" s="2"/>
      <c r="T28" s="75">
        <f>SUM(T21:T27)</f>
        <v>4302374</v>
      </c>
      <c r="U28" s="78">
        <v>0</v>
      </c>
    </row>
    <row r="29" spans="1:21" ht="12.75" customHeight="1" thickTop="1"/>
    <row r="30" spans="1:21" ht="12.75" customHeight="1"/>
    <row r="31" spans="1:21">
      <c r="A31" s="28" t="s">
        <v>163</v>
      </c>
      <c r="D31" s="26"/>
      <c r="J31" s="26"/>
      <c r="N31" s="26"/>
    </row>
    <row r="32" spans="1:21">
      <c r="A32" s="28"/>
      <c r="D32" s="26"/>
      <c r="J32" s="26"/>
      <c r="N32" s="26"/>
    </row>
    <row r="33" spans="1:20">
      <c r="A33" s="28"/>
      <c r="D33" s="26"/>
      <c r="J33" s="26"/>
      <c r="N33" s="26"/>
    </row>
    <row r="34" spans="1:20">
      <c r="D34" s="48"/>
      <c r="F34" s="80"/>
      <c r="J34" s="48"/>
    </row>
    <row r="35" spans="1:20">
      <c r="B35" s="15" t="s">
        <v>1</v>
      </c>
      <c r="D35" s="48"/>
      <c r="F35" s="80"/>
      <c r="J35" s="46"/>
      <c r="O35" s="15" t="s">
        <v>2</v>
      </c>
    </row>
    <row r="36" spans="1:20">
      <c r="A36" s="5"/>
      <c r="B36" s="15" t="s">
        <v>133</v>
      </c>
      <c r="C36" s="15"/>
      <c r="D36" s="15"/>
      <c r="E36" s="81"/>
      <c r="O36" s="31" t="s">
        <v>132</v>
      </c>
    </row>
    <row r="37" spans="1:20" ht="22" customHeight="1">
      <c r="A37" s="5"/>
      <c r="B37" s="15"/>
      <c r="C37" s="15"/>
      <c r="D37" s="15"/>
      <c r="E37" s="81"/>
      <c r="O37" s="31"/>
    </row>
    <row r="38" spans="1:20" ht="22" customHeight="1">
      <c r="A38" s="5"/>
      <c r="B38" s="15"/>
      <c r="C38" s="15"/>
      <c r="D38" s="15"/>
      <c r="E38" s="81"/>
      <c r="O38" s="31"/>
    </row>
    <row r="39" spans="1:20">
      <c r="A39" s="201" t="s">
        <v>146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</row>
    <row r="40" spans="1:20">
      <c r="A40" s="1"/>
      <c r="B40" s="1"/>
    </row>
  </sheetData>
  <mergeCells count="9">
    <mergeCell ref="L8:P8"/>
    <mergeCell ref="H10:J10"/>
    <mergeCell ref="A39:T39"/>
    <mergeCell ref="R1:T1"/>
    <mergeCell ref="A2:T2"/>
    <mergeCell ref="A3:T3"/>
    <mergeCell ref="A4:T4"/>
    <mergeCell ref="D6:T6"/>
    <mergeCell ref="D7:T7"/>
  </mergeCells>
  <pageMargins left="0.55118110236220474" right="0.23622047244094491" top="0.59055118110236227" bottom="0.15748031496062992" header="0.15748031496062992" footer="0.15748031496062992"/>
  <pageSetup paperSize="9" scale="77" fitToHeight="0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tabColor rgb="FFCCFF66"/>
    <pageSetUpPr fitToPage="1"/>
  </sheetPr>
  <dimension ref="A1:S75"/>
  <sheetViews>
    <sheetView view="pageBreakPreview" topLeftCell="A13" zoomScale="80" zoomScaleNormal="130" zoomScaleSheetLayoutView="80" workbookViewId="0">
      <selection activeCell="A28" sqref="A28:XFD28"/>
    </sheetView>
  </sheetViews>
  <sheetFormatPr defaultColWidth="9.1640625" defaultRowHeight="20"/>
  <cols>
    <col min="1" max="1" width="32.83203125" style="9" customWidth="1"/>
    <col min="2" max="2" width="8" style="79" customWidth="1"/>
    <col min="3" max="3" width="0.75" style="1" customWidth="1"/>
    <col min="4" max="4" width="13" style="1" customWidth="1"/>
    <col min="5" max="5" width="0.75" style="1" customWidth="1"/>
    <col min="6" max="6" width="13.1640625" style="1" customWidth="1"/>
    <col min="7" max="7" width="0.75" style="1" customWidth="1"/>
    <col min="8" max="8" width="12" style="1" customWidth="1"/>
    <col min="9" max="9" width="0.75" style="1" customWidth="1"/>
    <col min="10" max="10" width="11.75" style="1" customWidth="1"/>
    <col min="11" max="11" width="0.75" style="1" customWidth="1"/>
    <col min="12" max="12" width="17.1640625" style="1" customWidth="1"/>
    <col min="13" max="13" width="0.75" style="1" customWidth="1"/>
    <col min="14" max="14" width="18.58203125" style="1" customWidth="1"/>
    <col min="15" max="15" width="0.75" style="1" customWidth="1"/>
    <col min="16" max="16" width="16" style="1" customWidth="1"/>
    <col min="17" max="17" width="0.75" style="1" customWidth="1"/>
    <col min="18" max="18" width="12" style="1" customWidth="1"/>
    <col min="19" max="19" width="13.75" style="1" customWidth="1"/>
    <col min="20" max="16384" width="9.1640625" style="1"/>
  </cols>
  <sheetData>
    <row r="1" spans="1:19" ht="20.5">
      <c r="B1" s="51"/>
      <c r="J1" s="7"/>
      <c r="K1" s="7"/>
      <c r="L1" s="7"/>
      <c r="M1" s="7"/>
      <c r="N1" s="7"/>
      <c r="O1" s="7"/>
      <c r="P1" s="203" t="s">
        <v>173</v>
      </c>
      <c r="Q1" s="203"/>
      <c r="R1" s="203"/>
    </row>
    <row r="2" spans="1:19" ht="20.5">
      <c r="A2" s="195" t="s">
        <v>47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</row>
    <row r="3" spans="1:19" ht="20.5">
      <c r="A3" s="195" t="s">
        <v>49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</row>
    <row r="4" spans="1:19" ht="20.5">
      <c r="A4" s="205" t="s">
        <v>219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</row>
    <row r="5" spans="1:19" ht="15" customHeight="1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1:19" ht="20.5">
      <c r="A6" s="54"/>
      <c r="B6" s="51"/>
      <c r="D6" s="196" t="s">
        <v>44</v>
      </c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</row>
    <row r="7" spans="1:19" ht="20.5">
      <c r="A7" s="54"/>
      <c r="B7" s="51"/>
      <c r="D7" s="197" t="s">
        <v>46</v>
      </c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</row>
    <row r="8" spans="1:19" ht="20.5">
      <c r="A8" s="54"/>
      <c r="B8" s="51"/>
      <c r="D8" s="10"/>
      <c r="E8" s="10"/>
      <c r="F8" s="10"/>
      <c r="G8" s="10"/>
      <c r="H8" s="10"/>
      <c r="I8" s="10"/>
      <c r="J8" s="10"/>
      <c r="K8" s="10"/>
      <c r="L8" s="196" t="s">
        <v>50</v>
      </c>
      <c r="M8" s="196"/>
      <c r="N8" s="196"/>
      <c r="O8" s="196"/>
      <c r="P8" s="196"/>
      <c r="Q8" s="10"/>
      <c r="R8" s="10"/>
    </row>
    <row r="9" spans="1:19" ht="21" customHeight="1">
      <c r="A9" s="55"/>
      <c r="B9" s="51"/>
      <c r="C9" s="56"/>
      <c r="D9" s="57"/>
      <c r="E9" s="58"/>
      <c r="F9" s="7"/>
      <c r="G9" s="58"/>
      <c r="K9" s="57"/>
      <c r="L9" s="59" t="s">
        <v>51</v>
      </c>
      <c r="M9" s="57"/>
      <c r="N9" s="59" t="s">
        <v>52</v>
      </c>
      <c r="O9" s="59"/>
      <c r="Q9" s="58"/>
      <c r="R9" s="57"/>
    </row>
    <row r="10" spans="1:19" ht="21" customHeight="1">
      <c r="A10" s="55"/>
      <c r="B10" s="51"/>
      <c r="C10" s="56"/>
      <c r="D10" s="57" t="s">
        <v>53</v>
      </c>
      <c r="E10" s="57"/>
      <c r="F10" s="10" t="s">
        <v>54</v>
      </c>
      <c r="G10" s="58"/>
      <c r="H10" s="200" t="s">
        <v>55</v>
      </c>
      <c r="I10" s="200"/>
      <c r="J10" s="200"/>
      <c r="K10" s="57"/>
      <c r="L10" s="59" t="s">
        <v>56</v>
      </c>
      <c r="M10" s="57"/>
      <c r="N10" s="59" t="s">
        <v>57</v>
      </c>
      <c r="O10" s="59"/>
      <c r="P10" s="59" t="s">
        <v>58</v>
      </c>
      <c r="Q10" s="58"/>
      <c r="R10" s="57" t="s">
        <v>59</v>
      </c>
      <c r="S10" s="61"/>
    </row>
    <row r="11" spans="1:19" ht="20.5">
      <c r="A11" s="55"/>
      <c r="B11" s="51"/>
      <c r="C11" s="56"/>
      <c r="D11" s="57" t="s">
        <v>60</v>
      </c>
      <c r="E11" s="57"/>
      <c r="F11" s="63" t="s">
        <v>61</v>
      </c>
      <c r="G11" s="58"/>
      <c r="H11" s="57" t="s">
        <v>62</v>
      </c>
      <c r="I11" s="58"/>
      <c r="J11" s="57"/>
      <c r="K11" s="57"/>
      <c r="L11" s="59" t="s">
        <v>63</v>
      </c>
      <c r="M11" s="57"/>
      <c r="N11" s="59" t="s">
        <v>64</v>
      </c>
      <c r="O11" s="59"/>
      <c r="P11" s="59" t="s">
        <v>65</v>
      </c>
      <c r="Q11" s="58"/>
      <c r="R11" s="10" t="s">
        <v>66</v>
      </c>
      <c r="S11" s="61"/>
    </row>
    <row r="12" spans="1:19" ht="20.5">
      <c r="A12" s="55"/>
      <c r="B12" s="8" t="s">
        <v>43</v>
      </c>
      <c r="C12" s="66"/>
      <c r="D12" s="60" t="s">
        <v>67</v>
      </c>
      <c r="E12" s="57"/>
      <c r="F12" s="67" t="s">
        <v>68</v>
      </c>
      <c r="G12" s="58"/>
      <c r="H12" s="60" t="s">
        <v>69</v>
      </c>
      <c r="I12" s="58"/>
      <c r="J12" s="67" t="s">
        <v>70</v>
      </c>
      <c r="K12" s="59"/>
      <c r="L12" s="67" t="s">
        <v>71</v>
      </c>
      <c r="M12" s="59"/>
      <c r="N12" s="8" t="s">
        <v>72</v>
      </c>
      <c r="O12" s="59"/>
      <c r="P12" s="67" t="s">
        <v>73</v>
      </c>
      <c r="Q12" s="58"/>
      <c r="R12" s="60" t="s">
        <v>74</v>
      </c>
    </row>
    <row r="13" spans="1:19">
      <c r="A13" s="55"/>
      <c r="B13" s="51"/>
      <c r="C13" s="66"/>
      <c r="D13" s="56"/>
      <c r="E13" s="66"/>
      <c r="F13" s="82"/>
      <c r="G13" s="66"/>
      <c r="H13" s="56"/>
      <c r="I13" s="66"/>
      <c r="J13" s="82"/>
      <c r="K13" s="82"/>
      <c r="M13" s="82"/>
      <c r="N13" s="82"/>
      <c r="O13" s="82"/>
      <c r="Q13" s="66"/>
      <c r="R13" s="15"/>
      <c r="S13" s="61"/>
    </row>
    <row r="14" spans="1:19" s="89" customFormat="1" ht="23.9" customHeight="1">
      <c r="A14" s="83" t="s">
        <v>136</v>
      </c>
      <c r="B14" s="84"/>
      <c r="C14" s="85"/>
      <c r="D14" s="71">
        <v>1437832</v>
      </c>
      <c r="E14" s="3"/>
      <c r="F14" s="71">
        <v>-267007</v>
      </c>
      <c r="G14" s="3"/>
      <c r="H14" s="86">
        <v>0</v>
      </c>
      <c r="I14" s="3"/>
      <c r="J14" s="87">
        <v>-89461</v>
      </c>
      <c r="K14" s="88"/>
      <c r="L14" s="86">
        <v>0</v>
      </c>
      <c r="M14" s="88"/>
      <c r="N14" s="86">
        <v>0</v>
      </c>
      <c r="O14" s="88"/>
      <c r="P14" s="86">
        <v>0</v>
      </c>
      <c r="Q14" s="71"/>
      <c r="R14" s="3">
        <f>SUM(D14:P14)</f>
        <v>1081364</v>
      </c>
    </row>
    <row r="15" spans="1:19" s="89" customFormat="1" ht="23.9" customHeight="1">
      <c r="A15" s="90" t="s">
        <v>77</v>
      </c>
      <c r="B15" s="84"/>
      <c r="C15" s="85"/>
      <c r="D15" s="71">
        <v>915144</v>
      </c>
      <c r="E15" s="3"/>
      <c r="F15" s="71">
        <v>-5287</v>
      </c>
      <c r="G15" s="3"/>
      <c r="H15" s="86">
        <v>0</v>
      </c>
      <c r="I15" s="3"/>
      <c r="J15" s="87">
        <v>0</v>
      </c>
      <c r="K15" s="88"/>
      <c r="L15" s="86">
        <v>0</v>
      </c>
      <c r="M15" s="88"/>
      <c r="N15" s="86">
        <v>0</v>
      </c>
      <c r="O15" s="88"/>
      <c r="P15" s="86">
        <v>0</v>
      </c>
      <c r="Q15" s="71"/>
      <c r="R15" s="3">
        <f>SUM(D15:P15)</f>
        <v>909857</v>
      </c>
    </row>
    <row r="16" spans="1:19" s="89" customFormat="1" ht="23.9" hidden="1" customHeight="1">
      <c r="A16" s="90" t="s">
        <v>75</v>
      </c>
      <c r="B16" s="84"/>
      <c r="C16" s="85"/>
      <c r="D16" s="86">
        <v>0</v>
      </c>
      <c r="E16" s="3"/>
      <c r="F16" s="86">
        <v>0</v>
      </c>
      <c r="G16" s="3"/>
      <c r="H16" s="86">
        <v>0</v>
      </c>
      <c r="I16" s="3"/>
      <c r="J16" s="87"/>
      <c r="K16" s="88"/>
      <c r="L16" s="86">
        <v>0</v>
      </c>
      <c r="M16" s="88"/>
      <c r="N16" s="86">
        <v>0</v>
      </c>
      <c r="O16" s="88"/>
      <c r="P16" s="86">
        <v>0</v>
      </c>
      <c r="Q16" s="71"/>
      <c r="R16" s="3">
        <f>SUM(D16:P16)</f>
        <v>0</v>
      </c>
    </row>
    <row r="17" spans="1:19" s="89" customFormat="1" ht="23.9" customHeight="1">
      <c r="A17" s="9" t="s">
        <v>76</v>
      </c>
      <c r="B17" s="91"/>
      <c r="D17" s="86">
        <v>0</v>
      </c>
      <c r="E17" s="3"/>
      <c r="F17" s="86">
        <v>0</v>
      </c>
      <c r="G17" s="24"/>
      <c r="H17" s="86">
        <v>0</v>
      </c>
      <c r="I17" s="4"/>
      <c r="J17" s="86">
        <v>479</v>
      </c>
      <c r="K17" s="87"/>
      <c r="L17" s="86">
        <v>0</v>
      </c>
      <c r="M17" s="87"/>
      <c r="N17" s="86">
        <v>0</v>
      </c>
      <c r="O17" s="87"/>
      <c r="P17" s="86">
        <v>0</v>
      </c>
      <c r="Q17" s="86"/>
      <c r="R17" s="3">
        <f>SUM(D17:P17)</f>
        <v>479</v>
      </c>
      <c r="S17" s="87"/>
    </row>
    <row r="18" spans="1:19" s="89" customFormat="1" ht="23.9" customHeight="1" thickBot="1">
      <c r="A18" s="92" t="s">
        <v>220</v>
      </c>
      <c r="B18" s="91"/>
      <c r="D18" s="93">
        <f>SUM(D14:D17)</f>
        <v>2352976</v>
      </c>
      <c r="E18" s="4"/>
      <c r="F18" s="93">
        <f>SUM(F14:F17)</f>
        <v>-272294</v>
      </c>
      <c r="G18" s="4"/>
      <c r="H18" s="93">
        <f>SUM(H14:H17)</f>
        <v>0</v>
      </c>
      <c r="I18" s="4"/>
      <c r="J18" s="93">
        <f>SUM(J14:J17)</f>
        <v>-88982</v>
      </c>
      <c r="K18" s="87"/>
      <c r="L18" s="93">
        <f>SUM(L14:L17)</f>
        <v>0</v>
      </c>
      <c r="M18" s="87"/>
      <c r="N18" s="93">
        <f>SUM(N14:N17)</f>
        <v>0</v>
      </c>
      <c r="O18" s="87"/>
      <c r="P18" s="93">
        <v>0</v>
      </c>
      <c r="Q18" s="3"/>
      <c r="R18" s="93">
        <f>SUM(R14:R17)</f>
        <v>1991700</v>
      </c>
      <c r="S18" s="94">
        <v>0</v>
      </c>
    </row>
    <row r="19" spans="1:19" s="89" customFormat="1" ht="23.9" customHeight="1" thickTop="1">
      <c r="A19" s="95"/>
      <c r="B19" s="91"/>
      <c r="D19" s="86"/>
      <c r="E19" s="4"/>
      <c r="F19" s="86"/>
      <c r="G19" s="4"/>
      <c r="H19" s="86"/>
      <c r="I19" s="4"/>
      <c r="J19" s="86"/>
      <c r="K19" s="87"/>
      <c r="L19" s="86"/>
      <c r="M19" s="87"/>
      <c r="N19" s="86"/>
      <c r="O19" s="87"/>
      <c r="P19" s="86"/>
      <c r="Q19" s="3"/>
      <c r="R19" s="86"/>
      <c r="S19" s="94"/>
    </row>
    <row r="20" spans="1:19" ht="20.5">
      <c r="A20" s="14" t="s">
        <v>162</v>
      </c>
      <c r="B20" s="15"/>
      <c r="D20" s="2">
        <v>2352976</v>
      </c>
      <c r="E20" s="2"/>
      <c r="F20" s="2">
        <v>-272294</v>
      </c>
      <c r="G20" s="96"/>
      <c r="H20" s="2">
        <v>0</v>
      </c>
      <c r="I20" s="2"/>
      <c r="J20" s="2">
        <v>-91181</v>
      </c>
      <c r="K20" s="2"/>
      <c r="L20" s="2">
        <v>0</v>
      </c>
      <c r="M20" s="2"/>
      <c r="N20" s="26">
        <v>0</v>
      </c>
      <c r="O20" s="2"/>
      <c r="P20" s="2">
        <v>0</v>
      </c>
      <c r="Q20" s="26"/>
      <c r="R20" s="3">
        <f>SUM(D20:P20)</f>
        <v>1989501</v>
      </c>
      <c r="S20" s="26"/>
    </row>
    <row r="21" spans="1:19">
      <c r="A21" s="9" t="s">
        <v>77</v>
      </c>
      <c r="B21" s="15">
        <v>35</v>
      </c>
      <c r="D21" s="2">
        <v>14118000</v>
      </c>
      <c r="E21" s="2"/>
      <c r="F21" s="2">
        <v>-12909767</v>
      </c>
      <c r="G21" s="96"/>
      <c r="H21" s="2">
        <v>0</v>
      </c>
      <c r="I21" s="2"/>
      <c r="J21" s="2">
        <v>0</v>
      </c>
      <c r="K21" s="2"/>
      <c r="L21" s="2">
        <v>0</v>
      </c>
      <c r="M21" s="2"/>
      <c r="N21" s="26">
        <v>0</v>
      </c>
      <c r="O21" s="2"/>
      <c r="P21" s="2">
        <v>0</v>
      </c>
      <c r="Q21" s="26"/>
      <c r="R21" s="2">
        <v>1208186</v>
      </c>
      <c r="S21" s="26"/>
    </row>
    <row r="22" spans="1:19" hidden="1">
      <c r="A22" s="9" t="s">
        <v>75</v>
      </c>
      <c r="B22" s="15"/>
      <c r="D22" s="2">
        <v>0</v>
      </c>
      <c r="E22" s="2"/>
      <c r="F22" s="2">
        <v>0</v>
      </c>
      <c r="G22" s="2"/>
      <c r="H22" s="2">
        <v>0</v>
      </c>
      <c r="I22" s="2"/>
      <c r="J22" s="2">
        <v>0</v>
      </c>
      <c r="K22" s="2">
        <v>0</v>
      </c>
      <c r="L22" s="2">
        <v>0</v>
      </c>
      <c r="M22" s="2"/>
      <c r="N22" s="2">
        <v>0</v>
      </c>
      <c r="O22" s="2"/>
      <c r="P22" s="2">
        <v>0</v>
      </c>
      <c r="Q22" s="2"/>
      <c r="R22" s="2">
        <v>0</v>
      </c>
      <c r="S22" s="61"/>
    </row>
    <row r="23" spans="1:19">
      <c r="A23" s="9" t="s">
        <v>76</v>
      </c>
      <c r="B23" s="15"/>
      <c r="D23" s="2">
        <v>0</v>
      </c>
      <c r="E23" s="2"/>
      <c r="F23" s="2">
        <v>0</v>
      </c>
      <c r="G23" s="96"/>
      <c r="H23" s="2">
        <v>0</v>
      </c>
      <c r="I23" s="2"/>
      <c r="J23" s="2">
        <f>'PL 9 M'!I38</f>
        <v>61420</v>
      </c>
      <c r="K23" s="2"/>
      <c r="L23" s="2">
        <v>0</v>
      </c>
      <c r="M23" s="2"/>
      <c r="N23" s="2">
        <v>0</v>
      </c>
      <c r="O23" s="2"/>
      <c r="P23" s="2">
        <v>0</v>
      </c>
      <c r="Q23" s="2"/>
      <c r="R23" s="3">
        <f>SUM(D23:P23)</f>
        <v>61420</v>
      </c>
      <c r="S23" s="26"/>
    </row>
    <row r="24" spans="1:19" ht="21" thickBot="1">
      <c r="A24" s="92" t="s">
        <v>221</v>
      </c>
      <c r="B24" s="15"/>
      <c r="D24" s="97">
        <f>SUM(D20:D23)</f>
        <v>16470976</v>
      </c>
      <c r="E24" s="2"/>
      <c r="F24" s="97">
        <f>SUM(F20:F23)</f>
        <v>-13182061</v>
      </c>
      <c r="G24" s="2"/>
      <c r="H24" s="93">
        <f>SUM(H20:H23)</f>
        <v>0</v>
      </c>
      <c r="I24" s="86"/>
      <c r="J24" s="93">
        <f>SUM(J20:J23)</f>
        <v>-29761</v>
      </c>
      <c r="K24" s="86"/>
      <c r="L24" s="93">
        <f>SUM(L20:L23)</f>
        <v>0</v>
      </c>
      <c r="M24" s="86"/>
      <c r="N24" s="93">
        <f>SUM(N20:N23)</f>
        <v>0</v>
      </c>
      <c r="O24" s="86"/>
      <c r="P24" s="93">
        <f>SUM(P20:P23)</f>
        <v>0</v>
      </c>
      <c r="Q24" s="2"/>
      <c r="R24" s="97">
        <f>SUM(R20:R23)</f>
        <v>3259107</v>
      </c>
      <c r="S24" s="78"/>
    </row>
    <row r="25" spans="1:19" ht="15" customHeight="1" thickTop="1">
      <c r="D25" s="26"/>
    </row>
    <row r="26" spans="1:19">
      <c r="A26" s="28" t="s">
        <v>163</v>
      </c>
    </row>
    <row r="30" spans="1:19">
      <c r="B30" s="15" t="s">
        <v>1</v>
      </c>
      <c r="D30" s="48"/>
      <c r="F30" s="80"/>
      <c r="J30" s="46"/>
      <c r="N30" s="15" t="s">
        <v>2</v>
      </c>
    </row>
    <row r="31" spans="1:19">
      <c r="A31" s="5"/>
      <c r="B31" s="15" t="s">
        <v>133</v>
      </c>
      <c r="C31" s="15"/>
      <c r="D31" s="15"/>
      <c r="E31" s="81"/>
      <c r="N31" s="31" t="s">
        <v>134</v>
      </c>
    </row>
    <row r="32" spans="1:19">
      <c r="A32" s="5"/>
      <c r="B32" s="15"/>
      <c r="C32" s="15"/>
      <c r="D32" s="15"/>
      <c r="E32" s="81"/>
      <c r="N32" s="31"/>
    </row>
    <row r="33" spans="1:18">
      <c r="A33" s="201" t="s">
        <v>147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</row>
    <row r="35" spans="1:18">
      <c r="D35" s="46"/>
    </row>
    <row r="36" spans="1:18">
      <c r="F36" s="26"/>
    </row>
    <row r="42" spans="1:18" ht="20.5">
      <c r="D42" s="7"/>
      <c r="H42" s="7"/>
    </row>
    <row r="75" spans="12:12">
      <c r="L75" s="1">
        <v>88888</v>
      </c>
    </row>
  </sheetData>
  <mergeCells count="9">
    <mergeCell ref="A33:R33"/>
    <mergeCell ref="L8:P8"/>
    <mergeCell ref="H10:J10"/>
    <mergeCell ref="P1:R1"/>
    <mergeCell ref="D6:R6"/>
    <mergeCell ref="D7:R7"/>
    <mergeCell ref="A2:S2"/>
    <mergeCell ref="A3:S3"/>
    <mergeCell ref="A4:S4"/>
  </mergeCells>
  <pageMargins left="0.59055118110236227" right="0.23622047244094491" top="0.59055118110236227" bottom="0.27559055118110237" header="0.15748031496062992" footer="0.15748031496062992"/>
  <pageSetup paperSize="9" scale="81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367E3-966C-47A0-B320-2AB895A1BE0B}">
  <sheetPr>
    <tabColor rgb="FFCCFF66"/>
  </sheetPr>
  <dimension ref="A1:K50"/>
  <sheetViews>
    <sheetView view="pageBreakPreview" topLeftCell="A28" zoomScale="90" zoomScaleNormal="100" zoomScaleSheetLayoutView="90" workbookViewId="0">
      <selection activeCell="M33" sqref="M33"/>
    </sheetView>
  </sheetViews>
  <sheetFormatPr defaultRowHeight="20"/>
  <cols>
    <col min="1" max="1" width="3.4140625" style="98" customWidth="1"/>
    <col min="2" max="2" width="35.33203125" style="9" customWidth="1"/>
    <col min="3" max="3" width="7.4140625" style="1" customWidth="1"/>
    <col min="4" max="4" width="1" style="1" customWidth="1"/>
    <col min="5" max="5" width="15.75" style="1" customWidth="1"/>
    <col min="6" max="6" width="1" style="1" customWidth="1"/>
    <col min="7" max="7" width="15.75" style="1" customWidth="1"/>
    <col min="8" max="8" width="1" style="1" customWidth="1"/>
    <col min="9" max="9" width="14.75" style="50" customWidth="1"/>
    <col min="10" max="10" width="1" style="1" customWidth="1"/>
    <col min="11" max="11" width="14.75" style="1" customWidth="1"/>
    <col min="12" max="16384" width="8.6640625" style="98"/>
  </cols>
  <sheetData>
    <row r="1" spans="1:11">
      <c r="I1" s="203" t="s">
        <v>174</v>
      </c>
      <c r="J1" s="203"/>
      <c r="K1" s="203"/>
    </row>
    <row r="2" spans="1:11" ht="20.5">
      <c r="B2" s="195" t="s">
        <v>47</v>
      </c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0.5">
      <c r="B3" s="206" t="s">
        <v>100</v>
      </c>
      <c r="C3" s="206"/>
      <c r="D3" s="206"/>
      <c r="E3" s="206"/>
      <c r="F3" s="206"/>
      <c r="G3" s="206"/>
      <c r="H3" s="206"/>
      <c r="I3" s="206"/>
      <c r="J3" s="206"/>
      <c r="K3" s="206"/>
    </row>
    <row r="4" spans="1:11" ht="20.5">
      <c r="B4" s="205" t="s">
        <v>222</v>
      </c>
      <c r="C4" s="205"/>
      <c r="D4" s="205"/>
      <c r="E4" s="205"/>
      <c r="F4" s="205"/>
      <c r="G4" s="205"/>
      <c r="H4" s="205"/>
      <c r="I4" s="205"/>
      <c r="J4" s="205"/>
      <c r="K4" s="205"/>
    </row>
    <row r="5" spans="1:11" ht="20.5"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20.5">
      <c r="E6" s="196" t="s">
        <v>44</v>
      </c>
      <c r="F6" s="196"/>
      <c r="G6" s="196"/>
      <c r="H6" s="196"/>
      <c r="I6" s="196"/>
      <c r="J6" s="196"/>
      <c r="K6" s="196"/>
    </row>
    <row r="7" spans="1:11" ht="20.5">
      <c r="B7" s="7"/>
      <c r="E7" s="197" t="s">
        <v>45</v>
      </c>
      <c r="F7" s="197"/>
      <c r="G7" s="197"/>
      <c r="I7" s="196" t="s">
        <v>46</v>
      </c>
      <c r="J7" s="196"/>
      <c r="K7" s="196"/>
    </row>
    <row r="8" spans="1:11" ht="20.5">
      <c r="B8" s="7"/>
      <c r="E8" s="196" t="s">
        <v>180</v>
      </c>
      <c r="F8" s="196"/>
      <c r="G8" s="196"/>
      <c r="H8" s="196"/>
      <c r="I8" s="196"/>
      <c r="J8" s="196"/>
      <c r="K8" s="196"/>
    </row>
    <row r="9" spans="1:11" ht="20.5">
      <c r="C9" s="10"/>
      <c r="D9" s="10"/>
      <c r="E9" s="99" t="s">
        <v>223</v>
      </c>
      <c r="F9" s="100"/>
      <c r="G9" s="99" t="s">
        <v>224</v>
      </c>
      <c r="H9" s="10"/>
      <c r="I9" s="99" t="s">
        <v>223</v>
      </c>
      <c r="J9" s="100"/>
      <c r="K9" s="99" t="s">
        <v>224</v>
      </c>
    </row>
    <row r="10" spans="1:11" ht="20.5">
      <c r="A10" s="14" t="s">
        <v>80</v>
      </c>
      <c r="C10" s="15"/>
      <c r="D10" s="15"/>
      <c r="E10" s="101"/>
      <c r="F10" s="101"/>
      <c r="G10" s="101"/>
      <c r="H10" s="15"/>
      <c r="I10" s="102"/>
      <c r="J10" s="101"/>
      <c r="K10" s="101"/>
    </row>
    <row r="11" spans="1:11">
      <c r="B11" s="9" t="s">
        <v>225</v>
      </c>
      <c r="C11" s="15"/>
      <c r="D11" s="15"/>
      <c r="E11" s="2">
        <v>11943</v>
      </c>
      <c r="F11" s="2"/>
      <c r="G11" s="2">
        <v>32256</v>
      </c>
      <c r="H11" s="2"/>
      <c r="I11" s="2">
        <v>17394</v>
      </c>
      <c r="J11" s="2"/>
      <c r="K11" s="2">
        <v>19154</v>
      </c>
    </row>
    <row r="12" spans="1:11">
      <c r="B12" s="9" t="s">
        <v>229</v>
      </c>
      <c r="C12" s="15"/>
      <c r="D12" s="15"/>
      <c r="E12" s="2">
        <v>12363</v>
      </c>
      <c r="F12" s="2"/>
      <c r="G12" s="2">
        <v>0</v>
      </c>
      <c r="H12" s="2"/>
      <c r="I12" s="2">
        <v>0</v>
      </c>
      <c r="J12" s="2"/>
      <c r="K12" s="2">
        <v>0</v>
      </c>
    </row>
    <row r="13" spans="1:11">
      <c r="B13" s="9" t="s">
        <v>230</v>
      </c>
      <c r="C13" s="15"/>
      <c r="D13" s="15"/>
      <c r="E13" s="2">
        <v>40286</v>
      </c>
      <c r="F13" s="2"/>
      <c r="G13" s="2">
        <v>0</v>
      </c>
      <c r="H13" s="2"/>
      <c r="I13" s="2">
        <v>0</v>
      </c>
      <c r="J13" s="2"/>
      <c r="K13" s="2">
        <v>0</v>
      </c>
    </row>
    <row r="14" spans="1:11">
      <c r="B14" s="9" t="s">
        <v>231</v>
      </c>
      <c r="C14" s="15"/>
      <c r="D14" s="15"/>
      <c r="E14" s="2">
        <v>4355</v>
      </c>
      <c r="F14" s="2"/>
      <c r="G14" s="2">
        <v>0</v>
      </c>
      <c r="H14" s="2"/>
      <c r="I14" s="2">
        <v>0</v>
      </c>
      <c r="J14" s="2"/>
      <c r="K14" s="2">
        <v>0</v>
      </c>
    </row>
    <row r="15" spans="1:11" ht="20.5">
      <c r="A15" s="105" t="s">
        <v>138</v>
      </c>
      <c r="C15" s="15"/>
      <c r="D15" s="15"/>
      <c r="E15" s="2"/>
      <c r="F15" s="2"/>
      <c r="G15" s="2"/>
      <c r="H15" s="2"/>
      <c r="I15" s="2"/>
      <c r="J15" s="2"/>
      <c r="K15" s="2"/>
    </row>
    <row r="16" spans="1:11">
      <c r="B16" s="9" t="s">
        <v>81</v>
      </c>
      <c r="C16" s="15"/>
      <c r="D16" s="15"/>
      <c r="E16" s="2">
        <v>21618</v>
      </c>
      <c r="F16" s="2"/>
      <c r="G16" s="2">
        <v>945</v>
      </c>
      <c r="H16" s="2"/>
      <c r="I16" s="2">
        <v>32647</v>
      </c>
      <c r="J16" s="2"/>
      <c r="K16" s="2">
        <v>6701</v>
      </c>
    </row>
    <row r="17" spans="1:11">
      <c r="B17" s="9" t="s">
        <v>139</v>
      </c>
      <c r="C17" s="15"/>
      <c r="D17" s="15"/>
      <c r="E17" s="2">
        <v>0</v>
      </c>
      <c r="F17" s="2"/>
      <c r="G17" s="2">
        <v>6260</v>
      </c>
      <c r="H17" s="2"/>
      <c r="I17" s="2">
        <v>0</v>
      </c>
      <c r="J17" s="2"/>
      <c r="K17" s="2">
        <v>5999</v>
      </c>
    </row>
    <row r="18" spans="1:11">
      <c r="B18" s="9" t="s">
        <v>201</v>
      </c>
      <c r="C18" s="15"/>
      <c r="D18" s="15"/>
      <c r="E18" s="2">
        <v>-261</v>
      </c>
      <c r="F18" s="2"/>
      <c r="G18" s="2">
        <v>0</v>
      </c>
      <c r="H18" s="2"/>
      <c r="I18" s="2">
        <v>0</v>
      </c>
      <c r="J18" s="2"/>
      <c r="K18" s="2">
        <v>0</v>
      </c>
    </row>
    <row r="19" spans="1:11">
      <c r="B19" s="9" t="s">
        <v>153</v>
      </c>
      <c r="C19" s="15"/>
      <c r="D19" s="15"/>
      <c r="E19" s="2">
        <v>7423</v>
      </c>
      <c r="F19" s="2"/>
      <c r="G19" s="2">
        <v>15217</v>
      </c>
      <c r="H19" s="2"/>
      <c r="I19" s="2">
        <v>10</v>
      </c>
      <c r="J19" s="2"/>
      <c r="K19" s="2">
        <v>8699</v>
      </c>
    </row>
    <row r="20" spans="1:11">
      <c r="B20" s="9" t="s">
        <v>82</v>
      </c>
      <c r="C20" s="15"/>
      <c r="D20" s="15"/>
      <c r="E20" s="2">
        <v>269</v>
      </c>
      <c r="F20" s="2"/>
      <c r="G20" s="2">
        <v>4652</v>
      </c>
      <c r="H20" s="2"/>
      <c r="I20" s="2">
        <v>4518</v>
      </c>
      <c r="J20" s="2"/>
      <c r="K20" s="2">
        <v>1051</v>
      </c>
    </row>
    <row r="21" spans="1:11" ht="20.5">
      <c r="A21" s="14" t="s">
        <v>83</v>
      </c>
      <c r="C21" s="15"/>
      <c r="D21" s="15"/>
      <c r="E21" s="25">
        <f>SUM(E11:E20)</f>
        <v>97996</v>
      </c>
      <c r="F21" s="103"/>
      <c r="G21" s="25">
        <f>SUM(G11:G20)</f>
        <v>59330</v>
      </c>
      <c r="H21" s="104"/>
      <c r="I21" s="25">
        <f>SUM(I11:I20)</f>
        <v>54569</v>
      </c>
      <c r="J21" s="103"/>
      <c r="K21" s="25">
        <f>SUM(K11:K20)</f>
        <v>41604</v>
      </c>
    </row>
    <row r="22" spans="1:11">
      <c r="C22" s="15"/>
      <c r="D22" s="15"/>
      <c r="E22" s="2"/>
      <c r="F22" s="2"/>
      <c r="G22" s="2"/>
      <c r="H22" s="15"/>
      <c r="I22" s="2"/>
      <c r="J22" s="2"/>
      <c r="K22" s="2"/>
    </row>
    <row r="23" spans="1:11" ht="20.5">
      <c r="A23" s="14" t="s">
        <v>84</v>
      </c>
      <c r="C23" s="15"/>
      <c r="D23" s="15"/>
      <c r="E23" s="2"/>
      <c r="F23" s="2"/>
      <c r="G23" s="2"/>
      <c r="H23" s="15"/>
      <c r="I23" s="2"/>
      <c r="J23" s="2"/>
      <c r="K23" s="2"/>
    </row>
    <row r="24" spans="1:11">
      <c r="B24" s="9" t="s">
        <v>226</v>
      </c>
      <c r="C24" s="15"/>
      <c r="D24" s="15"/>
      <c r="E24" s="2">
        <v>19094</v>
      </c>
      <c r="F24" s="2"/>
      <c r="G24" s="2">
        <v>29404</v>
      </c>
      <c r="H24" s="2"/>
      <c r="I24" s="2">
        <v>18934</v>
      </c>
      <c r="J24" s="2"/>
      <c r="K24" s="2">
        <v>24059</v>
      </c>
    </row>
    <row r="25" spans="1:11">
      <c r="B25" s="9" t="s">
        <v>227</v>
      </c>
      <c r="C25" s="15"/>
      <c r="D25" s="15"/>
      <c r="E25" s="2">
        <v>8648</v>
      </c>
      <c r="F25" s="2"/>
      <c r="G25" s="2">
        <v>0</v>
      </c>
      <c r="H25" s="2"/>
      <c r="I25" s="2">
        <v>0</v>
      </c>
      <c r="J25" s="2"/>
      <c r="K25" s="2">
        <v>0</v>
      </c>
    </row>
    <row r="26" spans="1:11">
      <c r="B26" s="9" t="s">
        <v>228</v>
      </c>
      <c r="C26" s="15"/>
      <c r="D26" s="15"/>
      <c r="E26" s="2">
        <v>18004</v>
      </c>
      <c r="F26" s="2"/>
      <c r="G26" s="2">
        <v>0</v>
      </c>
      <c r="H26" s="2"/>
      <c r="I26" s="2">
        <v>0</v>
      </c>
      <c r="J26" s="2"/>
      <c r="K26" s="2">
        <v>0</v>
      </c>
    </row>
    <row r="27" spans="1:11">
      <c r="B27" s="9" t="s">
        <v>232</v>
      </c>
      <c r="C27" s="15"/>
      <c r="D27" s="15"/>
      <c r="E27" s="2">
        <v>4801</v>
      </c>
      <c r="F27" s="2"/>
      <c r="G27" s="2">
        <v>2736</v>
      </c>
      <c r="H27" s="2"/>
      <c r="I27" s="2">
        <v>0</v>
      </c>
      <c r="J27" s="2"/>
      <c r="K27" s="2">
        <v>0</v>
      </c>
    </row>
    <row r="28" spans="1:11">
      <c r="B28" s="9" t="s">
        <v>129</v>
      </c>
      <c r="C28" s="15"/>
      <c r="D28" s="15"/>
      <c r="E28" s="2">
        <v>250</v>
      </c>
      <c r="F28" s="2"/>
      <c r="G28" s="2">
        <v>180</v>
      </c>
      <c r="H28" s="2"/>
      <c r="I28" s="2">
        <v>0</v>
      </c>
      <c r="J28" s="2"/>
      <c r="K28" s="2">
        <v>0</v>
      </c>
    </row>
    <row r="29" spans="1:11">
      <c r="B29" s="9" t="s">
        <v>85</v>
      </c>
      <c r="C29" s="15"/>
      <c r="D29" s="15"/>
      <c r="E29" s="2">
        <v>4075</v>
      </c>
      <c r="F29" s="2"/>
      <c r="G29" s="2">
        <v>22265</v>
      </c>
      <c r="H29" s="2"/>
      <c r="I29" s="2">
        <v>18685</v>
      </c>
      <c r="J29" s="2"/>
      <c r="K29" s="2">
        <v>17662</v>
      </c>
    </row>
    <row r="30" spans="1:11" hidden="1">
      <c r="B30" s="9" t="s">
        <v>130</v>
      </c>
      <c r="C30" s="15"/>
      <c r="D30" s="15"/>
      <c r="E30" s="2">
        <v>0</v>
      </c>
      <c r="F30" s="2"/>
      <c r="G30" s="2">
        <v>0</v>
      </c>
      <c r="H30" s="2"/>
      <c r="I30" s="2">
        <v>0</v>
      </c>
      <c r="J30" s="2"/>
      <c r="K30" s="2">
        <v>0</v>
      </c>
    </row>
    <row r="31" spans="1:11">
      <c r="B31" s="109" t="s">
        <v>86</v>
      </c>
      <c r="C31" s="15"/>
      <c r="D31" s="15"/>
      <c r="E31" s="2">
        <v>6864</v>
      </c>
      <c r="F31" s="2"/>
      <c r="G31" s="2">
        <v>1554</v>
      </c>
      <c r="H31" s="2"/>
      <c r="I31" s="2">
        <v>11146</v>
      </c>
      <c r="J31" s="2"/>
      <c r="K31" s="2">
        <v>924</v>
      </c>
    </row>
    <row r="32" spans="1:11" ht="20.5">
      <c r="A32" s="14" t="s">
        <v>87</v>
      </c>
      <c r="C32" s="15"/>
      <c r="D32" s="15"/>
      <c r="E32" s="23">
        <f>SUM(E24:E31)</f>
        <v>61736</v>
      </c>
      <c r="F32" s="2"/>
      <c r="G32" s="23">
        <f>SUM(G24:G31)</f>
        <v>56139</v>
      </c>
      <c r="H32" s="2">
        <v>0</v>
      </c>
      <c r="I32" s="23">
        <f>SUM(I24:I31)</f>
        <v>48765</v>
      </c>
      <c r="J32" s="2"/>
      <c r="K32" s="23">
        <f>SUM(K24:K31)</f>
        <v>42645</v>
      </c>
    </row>
    <row r="33" spans="1:11" ht="20.5">
      <c r="B33" s="14"/>
      <c r="C33" s="15"/>
      <c r="D33" s="15"/>
      <c r="E33" s="111"/>
      <c r="F33" s="111"/>
      <c r="G33" s="111"/>
      <c r="H33" s="112"/>
      <c r="I33" s="111"/>
      <c r="J33" s="2"/>
      <c r="K33" s="2"/>
    </row>
    <row r="34" spans="1:11" ht="20.5">
      <c r="A34" s="14" t="s">
        <v>88</v>
      </c>
      <c r="C34" s="15"/>
      <c r="D34" s="15"/>
      <c r="E34" s="108">
        <v>1129</v>
      </c>
      <c r="F34" s="108"/>
      <c r="G34" s="108">
        <v>3118</v>
      </c>
      <c r="H34" s="15"/>
      <c r="I34" s="34">
        <v>0</v>
      </c>
      <c r="J34" s="2"/>
      <c r="K34" s="34">
        <v>0</v>
      </c>
    </row>
    <row r="35" spans="1:11">
      <c r="B35" s="9" t="s">
        <v>89</v>
      </c>
      <c r="C35" s="15"/>
      <c r="D35" s="15"/>
      <c r="E35" s="70">
        <f>E21-E32+E34</f>
        <v>37389</v>
      </c>
      <c r="F35" s="2"/>
      <c r="G35" s="70">
        <f>G21-G32+G34</f>
        <v>6309</v>
      </c>
      <c r="H35" s="108"/>
      <c r="I35" s="70">
        <f>I21-I32</f>
        <v>5804</v>
      </c>
      <c r="J35" s="108"/>
      <c r="K35" s="70">
        <f>K21-K32</f>
        <v>-1041</v>
      </c>
    </row>
    <row r="36" spans="1:11">
      <c r="B36" s="9" t="s">
        <v>90</v>
      </c>
      <c r="C36" s="15"/>
      <c r="D36" s="15"/>
      <c r="E36" s="34">
        <v>-162</v>
      </c>
      <c r="F36" s="111"/>
      <c r="G36" s="113">
        <v>-894</v>
      </c>
      <c r="H36" s="15"/>
      <c r="I36" s="34">
        <v>0</v>
      </c>
      <c r="J36" s="2"/>
      <c r="K36" s="34">
        <v>0</v>
      </c>
    </row>
    <row r="37" spans="1:11" ht="21" thickBot="1">
      <c r="A37" s="14" t="s">
        <v>93</v>
      </c>
      <c r="C37" s="15"/>
      <c r="D37" s="15"/>
      <c r="E37" s="76">
        <f>SUM(E35:E36)</f>
        <v>37227</v>
      </c>
      <c r="F37" s="114"/>
      <c r="G37" s="76">
        <f>SUM(G35:G36)</f>
        <v>5415</v>
      </c>
      <c r="H37" s="115"/>
      <c r="I37" s="76">
        <f>SUM(I35:I36)</f>
        <v>5804</v>
      </c>
      <c r="J37" s="26"/>
      <c r="K37" s="76">
        <f>SUM(K35:K36)</f>
        <v>-1041</v>
      </c>
    </row>
    <row r="38" spans="1:11" ht="14" customHeight="1" thickTop="1">
      <c r="B38" s="14"/>
      <c r="C38" s="15"/>
      <c r="D38" s="15"/>
      <c r="E38" s="114"/>
      <c r="F38" s="114"/>
      <c r="G38" s="114"/>
      <c r="H38" s="115"/>
      <c r="I38" s="114"/>
      <c r="J38" s="26"/>
      <c r="K38" s="116"/>
    </row>
    <row r="39" spans="1:11" ht="20.5">
      <c r="A39" s="14" t="s">
        <v>91</v>
      </c>
      <c r="C39" s="15"/>
      <c r="D39" s="15"/>
      <c r="H39" s="15"/>
      <c r="I39" s="1"/>
      <c r="J39" s="15"/>
    </row>
    <row r="40" spans="1:11">
      <c r="B40" s="9" t="s">
        <v>92</v>
      </c>
      <c r="C40" s="15"/>
      <c r="D40" s="15"/>
      <c r="E40" s="2">
        <f>E42-E41</f>
        <v>26150</v>
      </c>
      <c r="F40" s="117"/>
      <c r="G40" s="2">
        <f>G42-G41</f>
        <v>7008</v>
      </c>
      <c r="H40" s="118"/>
      <c r="I40" s="2">
        <f>I42-I41</f>
        <v>5804</v>
      </c>
      <c r="J40" s="112"/>
      <c r="K40" s="2">
        <f>K42-K41</f>
        <v>-1041</v>
      </c>
    </row>
    <row r="41" spans="1:11">
      <c r="B41" s="9" t="s">
        <v>41</v>
      </c>
      <c r="C41" s="15"/>
      <c r="D41" s="15"/>
      <c r="E41" s="2">
        <v>11077</v>
      </c>
      <c r="F41" s="2"/>
      <c r="G41" s="2">
        <v>-1593</v>
      </c>
      <c r="H41" s="112"/>
      <c r="I41" s="2">
        <v>0</v>
      </c>
      <c r="J41" s="2"/>
      <c r="K41" s="2">
        <v>0</v>
      </c>
    </row>
    <row r="42" spans="1:11" ht="20.5" thickBot="1">
      <c r="C42" s="15"/>
      <c r="D42" s="15"/>
      <c r="E42" s="76">
        <f>E37</f>
        <v>37227</v>
      </c>
      <c r="F42" s="2"/>
      <c r="G42" s="76">
        <f>G37</f>
        <v>5415</v>
      </c>
      <c r="H42" s="118"/>
      <c r="I42" s="76">
        <f>I37</f>
        <v>5804</v>
      </c>
      <c r="J42" s="112"/>
      <c r="K42" s="76">
        <f>K37</f>
        <v>-1041</v>
      </c>
    </row>
    <row r="43" spans="1:11" ht="21" thickTop="1">
      <c r="B43" s="14"/>
      <c r="C43" s="15"/>
      <c r="D43" s="15"/>
      <c r="E43" s="119"/>
      <c r="F43" s="119"/>
      <c r="G43" s="119"/>
      <c r="H43" s="15"/>
      <c r="I43" s="119"/>
      <c r="J43" s="120"/>
      <c r="K43" s="119"/>
    </row>
    <row r="44" spans="1:11">
      <c r="B44" s="28" t="s">
        <v>163</v>
      </c>
      <c r="C44" s="15"/>
      <c r="D44" s="15"/>
      <c r="E44" s="119"/>
      <c r="F44" s="119"/>
      <c r="G44" s="119"/>
      <c r="H44" s="15"/>
      <c r="I44" s="119"/>
      <c r="J44" s="120"/>
      <c r="K44" s="119"/>
    </row>
    <row r="45" spans="1:11" ht="20.5">
      <c r="B45" s="14"/>
      <c r="C45" s="15"/>
      <c r="D45" s="15"/>
      <c r="E45" s="119"/>
      <c r="F45" s="119"/>
      <c r="G45" s="119"/>
      <c r="H45" s="15"/>
      <c r="I45" s="119"/>
      <c r="J45" s="120"/>
      <c r="K45" s="119"/>
    </row>
    <row r="46" spans="1:11" ht="20.5">
      <c r="B46" s="14"/>
      <c r="C46" s="15"/>
      <c r="D46" s="15"/>
      <c r="E46" s="119"/>
      <c r="F46" s="119"/>
      <c r="G46" s="119"/>
      <c r="H46" s="15"/>
      <c r="I46" s="119"/>
      <c r="J46" s="120"/>
      <c r="K46" s="119"/>
    </row>
    <row r="47" spans="1:11" s="5" customFormat="1">
      <c r="B47" s="15" t="s">
        <v>1</v>
      </c>
      <c r="D47" s="15"/>
      <c r="E47" s="15"/>
      <c r="G47" s="15"/>
      <c r="H47" s="15" t="s">
        <v>2</v>
      </c>
      <c r="I47" s="15"/>
      <c r="J47" s="15"/>
      <c r="K47" s="15"/>
    </row>
    <row r="48" spans="1:11" s="5" customFormat="1">
      <c r="B48" s="15" t="s">
        <v>133</v>
      </c>
      <c r="D48" s="15"/>
      <c r="E48" s="15"/>
      <c r="G48" s="15"/>
      <c r="H48" s="31" t="s">
        <v>134</v>
      </c>
      <c r="I48" s="15"/>
      <c r="J48" s="15"/>
      <c r="K48" s="15"/>
    </row>
    <row r="49" spans="2:11" s="5" customFormat="1">
      <c r="B49" s="15"/>
      <c r="D49" s="15"/>
      <c r="E49" s="15"/>
      <c r="G49" s="15"/>
      <c r="H49" s="31"/>
      <c r="I49" s="15"/>
      <c r="J49" s="15"/>
      <c r="K49" s="15"/>
    </row>
    <row r="50" spans="2:11">
      <c r="B50" s="201" t="s">
        <v>148</v>
      </c>
      <c r="C50" s="202"/>
      <c r="D50" s="202"/>
      <c r="E50" s="202"/>
      <c r="F50" s="202"/>
      <c r="G50" s="202"/>
      <c r="H50" s="202"/>
      <c r="I50" s="202"/>
      <c r="J50" s="202"/>
      <c r="K50" s="202"/>
    </row>
  </sheetData>
  <mergeCells count="9">
    <mergeCell ref="E8:K8"/>
    <mergeCell ref="B50:K50"/>
    <mergeCell ref="I1:K1"/>
    <mergeCell ref="B2:K2"/>
    <mergeCell ref="B3:K3"/>
    <mergeCell ref="B4:K4"/>
    <mergeCell ref="E6:K6"/>
    <mergeCell ref="E7:G7"/>
    <mergeCell ref="I7:K7"/>
  </mergeCells>
  <pageMargins left="0.70866141732283472" right="0.19685039370078741" top="0.74803149606299213" bottom="0.31496062992125984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2D5F6-F550-40D9-8448-1F6AF2942FE9}">
  <sheetPr>
    <tabColor rgb="FFCCFF66"/>
  </sheetPr>
  <dimension ref="A1:K52"/>
  <sheetViews>
    <sheetView view="pageBreakPreview" topLeftCell="A34" zoomScale="60" zoomScaleNormal="100" workbookViewId="0">
      <selection activeCell="K11" sqref="K11"/>
    </sheetView>
  </sheetViews>
  <sheetFormatPr defaultRowHeight="20"/>
  <cols>
    <col min="1" max="1" width="46" style="9" customWidth="1"/>
    <col min="2" max="2" width="7.75" style="1" hidden="1" customWidth="1"/>
    <col min="3" max="3" width="8.1640625" style="1" customWidth="1"/>
    <col min="4" max="4" width="3.1640625" style="1" customWidth="1"/>
    <col min="5" max="5" width="14.83203125" style="1" customWidth="1"/>
    <col min="6" max="6" width="1" style="1" customWidth="1"/>
    <col min="7" max="7" width="15.1640625" style="1" customWidth="1"/>
    <col min="8" max="8" width="1" style="1" customWidth="1"/>
    <col min="9" max="9" width="15.4140625" style="50" customWidth="1"/>
    <col min="10" max="10" width="1" style="1" customWidth="1"/>
    <col min="11" max="11" width="15.25" style="1" customWidth="1"/>
    <col min="12" max="16384" width="8.6640625" style="98"/>
  </cols>
  <sheetData>
    <row r="1" spans="1:11">
      <c r="I1" s="203" t="s">
        <v>173</v>
      </c>
      <c r="J1" s="203"/>
      <c r="K1" s="203"/>
    </row>
    <row r="2" spans="1:11" ht="20.5">
      <c r="A2" s="195" t="s">
        <v>47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0.5">
      <c r="A3" s="206" t="s">
        <v>79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1" ht="20.5">
      <c r="A4" s="205" t="s">
        <v>222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5" spans="1:11" ht="20.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20.5">
      <c r="A6" s="53"/>
      <c r="B6" s="53"/>
      <c r="C6" s="53"/>
      <c r="D6" s="53"/>
      <c r="E6" s="196" t="s">
        <v>44</v>
      </c>
      <c r="F6" s="196"/>
      <c r="G6" s="196"/>
      <c r="H6" s="196"/>
      <c r="I6" s="196"/>
      <c r="J6" s="196"/>
      <c r="K6" s="196"/>
    </row>
    <row r="7" spans="1:11" ht="20.5">
      <c r="A7" s="53"/>
      <c r="B7" s="53"/>
      <c r="C7" s="53"/>
      <c r="D7" s="53"/>
      <c r="E7" s="197" t="s">
        <v>45</v>
      </c>
      <c r="F7" s="197"/>
      <c r="G7" s="197"/>
      <c r="I7" s="196" t="s">
        <v>46</v>
      </c>
      <c r="J7" s="196"/>
      <c r="K7" s="196"/>
    </row>
    <row r="8" spans="1:11" ht="20.5">
      <c r="A8" s="53"/>
      <c r="B8" s="53"/>
      <c r="C8" s="53"/>
      <c r="D8" s="53"/>
      <c r="E8" s="196" t="s">
        <v>180</v>
      </c>
      <c r="F8" s="196"/>
      <c r="G8" s="196"/>
      <c r="H8" s="196"/>
      <c r="I8" s="196"/>
      <c r="J8" s="196"/>
      <c r="K8" s="196"/>
    </row>
    <row r="9" spans="1:11" ht="20.5">
      <c r="A9" s="53"/>
      <c r="B9" s="8" t="s">
        <v>43</v>
      </c>
      <c r="C9" s="53"/>
      <c r="D9" s="53"/>
      <c r="E9" s="99" t="s">
        <v>223</v>
      </c>
      <c r="F9" s="100"/>
      <c r="G9" s="99" t="s">
        <v>224</v>
      </c>
      <c r="H9" s="10"/>
      <c r="I9" s="99" t="s">
        <v>223</v>
      </c>
      <c r="J9" s="100"/>
      <c r="K9" s="99" t="s">
        <v>224</v>
      </c>
    </row>
    <row r="10" spans="1:11" ht="20.5">
      <c r="A10" s="53"/>
      <c r="B10" s="53"/>
      <c r="C10" s="53"/>
      <c r="D10" s="53"/>
      <c r="E10" s="100"/>
      <c r="F10" s="100"/>
      <c r="G10" s="100"/>
      <c r="H10" s="10"/>
      <c r="I10" s="121"/>
      <c r="J10" s="10"/>
      <c r="K10" s="100"/>
    </row>
    <row r="11" spans="1:11" ht="21" thickBot="1">
      <c r="A11" s="14" t="s">
        <v>154</v>
      </c>
      <c r="B11" s="15"/>
      <c r="C11" s="15"/>
      <c r="D11" s="15"/>
      <c r="E11" s="27">
        <f>'PL 3 M'!E37</f>
        <v>37227</v>
      </c>
      <c r="F11" s="2"/>
      <c r="G11" s="27">
        <f>'PL 3 M'!G37</f>
        <v>5415</v>
      </c>
      <c r="H11" s="15"/>
      <c r="I11" s="27">
        <f>'PL 3 M'!I37</f>
        <v>5804</v>
      </c>
      <c r="J11" s="2"/>
      <c r="K11" s="27">
        <f>'PL 3 M'!K37</f>
        <v>-1041</v>
      </c>
    </row>
    <row r="12" spans="1:11" ht="20.5" thickTop="1">
      <c r="A12" s="122"/>
      <c r="B12" s="15"/>
      <c r="C12" s="15"/>
      <c r="D12" s="15"/>
      <c r="E12" s="2"/>
      <c r="F12" s="108"/>
      <c r="G12" s="108"/>
      <c r="H12" s="15"/>
      <c r="I12" s="2"/>
      <c r="J12" s="123"/>
      <c r="K12" s="123"/>
    </row>
    <row r="13" spans="1:11" ht="20.5">
      <c r="A13" s="14" t="s">
        <v>94</v>
      </c>
      <c r="B13" s="15"/>
      <c r="C13" s="15"/>
      <c r="D13" s="15"/>
      <c r="H13" s="15"/>
      <c r="I13" s="1"/>
    </row>
    <row r="14" spans="1:11">
      <c r="A14" s="122" t="s">
        <v>127</v>
      </c>
      <c r="B14" s="15"/>
      <c r="C14" s="15"/>
      <c r="D14" s="15"/>
      <c r="E14" s="2">
        <v>0</v>
      </c>
      <c r="F14" s="108"/>
      <c r="G14" s="2">
        <v>0</v>
      </c>
      <c r="H14" s="15"/>
      <c r="I14" s="2">
        <v>0</v>
      </c>
      <c r="J14" s="123"/>
      <c r="K14" s="123">
        <v>0</v>
      </c>
    </row>
    <row r="15" spans="1:11">
      <c r="A15" s="122" t="s">
        <v>128</v>
      </c>
      <c r="B15" s="15"/>
      <c r="C15" s="15"/>
      <c r="D15" s="15"/>
      <c r="E15" s="34">
        <v>0</v>
      </c>
      <c r="F15" s="2"/>
      <c r="G15" s="34">
        <v>0</v>
      </c>
      <c r="H15" s="15"/>
      <c r="I15" s="34">
        <v>0</v>
      </c>
      <c r="J15" s="2"/>
      <c r="K15" s="34">
        <v>0</v>
      </c>
    </row>
    <row r="16" spans="1:11">
      <c r="A16" s="109" t="s">
        <v>95</v>
      </c>
      <c r="B16" s="15"/>
      <c r="C16" s="15"/>
      <c r="D16" s="15"/>
      <c r="E16" s="23">
        <f>SUM(E14:E15)</f>
        <v>0</v>
      </c>
      <c r="F16" s="2"/>
      <c r="G16" s="23">
        <f>SUM(G14:G15)</f>
        <v>0</v>
      </c>
      <c r="H16" s="124"/>
      <c r="I16" s="23">
        <f>SUM(I14:I15)</f>
        <v>0</v>
      </c>
      <c r="J16" s="124"/>
      <c r="K16" s="23">
        <f>SUM(K14:K15)</f>
        <v>0</v>
      </c>
    </row>
    <row r="17" spans="1:11" ht="21" thickBot="1">
      <c r="A17" s="14" t="s">
        <v>76</v>
      </c>
      <c r="B17" s="15"/>
      <c r="C17" s="15"/>
      <c r="D17" s="15"/>
      <c r="E17" s="76">
        <f>+E16+E11</f>
        <v>37227</v>
      </c>
      <c r="F17" s="125"/>
      <c r="G17" s="76">
        <f>+G16+G11</f>
        <v>5415</v>
      </c>
      <c r="H17" s="15"/>
      <c r="I17" s="76">
        <f>+I16+I11</f>
        <v>5804</v>
      </c>
      <c r="J17" s="120"/>
      <c r="K17" s="76">
        <f>+K16+K11</f>
        <v>-1041</v>
      </c>
    </row>
    <row r="18" spans="1:11" ht="21" thickTop="1">
      <c r="A18" s="14"/>
      <c r="B18" s="15"/>
      <c r="C18" s="15"/>
      <c r="D18" s="15"/>
      <c r="E18" s="2"/>
      <c r="F18" s="125"/>
      <c r="G18" s="2"/>
      <c r="H18" s="15"/>
      <c r="I18" s="2"/>
      <c r="J18" s="120"/>
      <c r="K18" s="2"/>
    </row>
    <row r="19" spans="1:11" ht="20.5">
      <c r="A19" s="14" t="s">
        <v>96</v>
      </c>
      <c r="B19" s="15"/>
      <c r="C19" s="15"/>
      <c r="D19" s="15"/>
      <c r="E19" s="80"/>
      <c r="F19" s="80"/>
      <c r="G19" s="80"/>
      <c r="H19" s="124"/>
      <c r="I19" s="126"/>
      <c r="J19" s="15"/>
    </row>
    <row r="20" spans="1:11">
      <c r="A20" s="9" t="s">
        <v>92</v>
      </c>
      <c r="B20" s="15"/>
      <c r="C20" s="15"/>
      <c r="D20" s="15"/>
      <c r="E20" s="2">
        <f>E22-E21</f>
        <v>26150</v>
      </c>
      <c r="F20" s="2"/>
      <c r="G20" s="2">
        <f>G22-G21</f>
        <v>7008</v>
      </c>
      <c r="H20" s="118"/>
      <c r="I20" s="2">
        <f>I22-I21</f>
        <v>5804</v>
      </c>
      <c r="J20" s="112"/>
      <c r="K20" s="2">
        <f>K22-K21</f>
        <v>-1041</v>
      </c>
    </row>
    <row r="21" spans="1:11">
      <c r="A21" s="9" t="s">
        <v>41</v>
      </c>
      <c r="B21" s="15"/>
      <c r="C21" s="15"/>
      <c r="D21" s="15"/>
      <c r="E21" s="2">
        <f>'PL 3 M'!E41</f>
        <v>11077</v>
      </c>
      <c r="F21" s="2"/>
      <c r="G21" s="2">
        <f>'PL 3 M'!G41</f>
        <v>-1593</v>
      </c>
      <c r="H21" s="127"/>
      <c r="I21" s="2">
        <f>'PL 9 M'!I42</f>
        <v>0</v>
      </c>
      <c r="J21" s="2"/>
      <c r="K21" s="34">
        <f>'PL 9 M'!K42</f>
        <v>0</v>
      </c>
    </row>
    <row r="22" spans="1:11" ht="20.5" thickBot="1">
      <c r="B22" s="15"/>
      <c r="C22" s="15"/>
      <c r="D22" s="15"/>
      <c r="E22" s="76">
        <f>E17</f>
        <v>37227</v>
      </c>
      <c r="F22" s="2"/>
      <c r="G22" s="76">
        <f>G17</f>
        <v>5415</v>
      </c>
      <c r="H22" s="15"/>
      <c r="I22" s="76">
        <f>I17</f>
        <v>5804</v>
      </c>
      <c r="J22" s="15"/>
      <c r="K22" s="76">
        <f>K17</f>
        <v>-1041</v>
      </c>
    </row>
    <row r="23" spans="1:11" ht="21" thickTop="1">
      <c r="A23" s="14"/>
      <c r="B23" s="15"/>
      <c r="C23" s="15"/>
      <c r="D23" s="15"/>
      <c r="E23" s="128"/>
      <c r="F23" s="128"/>
      <c r="G23" s="128"/>
      <c r="H23" s="15"/>
      <c r="I23" s="129"/>
      <c r="J23" s="128"/>
      <c r="K23" s="128"/>
    </row>
    <row r="24" spans="1:11" ht="20.5">
      <c r="A24" s="130" t="s">
        <v>97</v>
      </c>
      <c r="E24" s="15"/>
      <c r="F24" s="15"/>
      <c r="G24" s="128"/>
      <c r="H24" s="128"/>
      <c r="I24" s="128"/>
      <c r="J24" s="15"/>
      <c r="K24" s="129"/>
    </row>
    <row r="25" spans="1:11" ht="20.5" thickBot="1">
      <c r="A25" s="131" t="s">
        <v>98</v>
      </c>
      <c r="B25" s="15"/>
      <c r="C25" s="15"/>
      <c r="D25" s="15"/>
      <c r="E25" s="132">
        <f>E17/E26</f>
        <v>3.4594175666709413E-3</v>
      </c>
      <c r="F25" s="133"/>
      <c r="G25" s="134">
        <f>G17/G26</f>
        <v>1.7437799546134169E-3</v>
      </c>
      <c r="H25" s="135">
        <f>I17/I26</f>
        <v>5.3935207126435498E-4</v>
      </c>
      <c r="I25" s="132">
        <f>I17/I26</f>
        <v>5.3935207126435498E-4</v>
      </c>
      <c r="J25" s="133"/>
      <c r="K25" s="132">
        <f>K17/K26</f>
        <v>-3.3523082783980924E-4</v>
      </c>
    </row>
    <row r="26" spans="1:11" ht="21" thickTop="1" thickBot="1">
      <c r="A26" s="89" t="s">
        <v>99</v>
      </c>
      <c r="B26" s="15"/>
      <c r="E26" s="136">
        <v>10761060</v>
      </c>
      <c r="F26" s="137"/>
      <c r="G26" s="138">
        <v>3105323</v>
      </c>
      <c r="I26" s="136">
        <v>10761060</v>
      </c>
      <c r="K26" s="77">
        <v>3105323</v>
      </c>
    </row>
    <row r="27" spans="1:11" ht="20.5" thickTop="1"/>
    <row r="28" spans="1:11">
      <c r="A28" s="28" t="s">
        <v>163</v>
      </c>
    </row>
    <row r="29" spans="1:11">
      <c r="A29" s="1"/>
    </row>
    <row r="30" spans="1:11">
      <c r="A30" s="1"/>
    </row>
    <row r="31" spans="1:11">
      <c r="A31" s="139"/>
    </row>
    <row r="32" spans="1:11">
      <c r="A32" s="139"/>
    </row>
    <row r="33" spans="1:9">
      <c r="A33" s="139"/>
    </row>
    <row r="34" spans="1:9">
      <c r="A34" s="139"/>
    </row>
    <row r="35" spans="1:9">
      <c r="A35" s="139"/>
    </row>
    <row r="36" spans="1:9">
      <c r="A36" s="139"/>
    </row>
    <row r="37" spans="1:9">
      <c r="A37" s="139"/>
    </row>
    <row r="38" spans="1:9">
      <c r="A38" s="139"/>
    </row>
    <row r="39" spans="1:9">
      <c r="A39" s="139"/>
    </row>
    <row r="40" spans="1:9">
      <c r="A40" s="139"/>
    </row>
    <row r="41" spans="1:9">
      <c r="A41" s="139"/>
    </row>
    <row r="42" spans="1:9">
      <c r="A42" s="139"/>
    </row>
    <row r="43" spans="1:9">
      <c r="A43" s="139"/>
    </row>
    <row r="44" spans="1:9">
      <c r="A44" s="139"/>
    </row>
    <row r="45" spans="1:9">
      <c r="A45" s="139"/>
    </row>
    <row r="46" spans="1:9">
      <c r="A46" s="139"/>
    </row>
    <row r="47" spans="1:9">
      <c r="A47" s="139"/>
    </row>
    <row r="48" spans="1:9">
      <c r="A48" s="15" t="s">
        <v>1</v>
      </c>
      <c r="G48" s="15"/>
      <c r="H48" s="15" t="s">
        <v>2</v>
      </c>
      <c r="I48" s="15"/>
    </row>
    <row r="49" spans="1:11">
      <c r="A49" s="15" t="s">
        <v>133</v>
      </c>
      <c r="G49" s="15"/>
      <c r="H49" s="31" t="s">
        <v>134</v>
      </c>
      <c r="I49" s="15"/>
    </row>
    <row r="50" spans="1:11" ht="21.75" customHeight="1">
      <c r="A50" s="139"/>
    </row>
    <row r="51" spans="1:11" s="5" customFormat="1">
      <c r="C51" s="15"/>
      <c r="D51" s="15"/>
      <c r="E51" s="15"/>
      <c r="J51" s="15"/>
      <c r="K51" s="15"/>
    </row>
    <row r="52" spans="1:11">
      <c r="A52" s="201" t="s">
        <v>149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</row>
  </sheetData>
  <mergeCells count="9">
    <mergeCell ref="E8:K8"/>
    <mergeCell ref="A52:K52"/>
    <mergeCell ref="I1:K1"/>
    <mergeCell ref="A2:K2"/>
    <mergeCell ref="A3:K3"/>
    <mergeCell ref="A4:K4"/>
    <mergeCell ref="E6:K6"/>
    <mergeCell ref="E7:G7"/>
    <mergeCell ref="I7:K7"/>
  </mergeCells>
  <pageMargins left="0.70866141732283472" right="0.27559055118110237" top="0.74803149606299213" bottom="0.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BC9B9-F65E-4A97-BD55-465ED000C56D}">
  <sheetPr>
    <tabColor rgb="FFCCFF66"/>
    <pageSetUpPr fitToPage="1"/>
  </sheetPr>
  <dimension ref="A1:K51"/>
  <sheetViews>
    <sheetView view="pageBreakPreview" topLeftCell="A26" zoomScale="80" zoomScaleNormal="100" zoomScaleSheetLayoutView="80" workbookViewId="0">
      <selection activeCell="B43" sqref="B43"/>
    </sheetView>
  </sheetViews>
  <sheetFormatPr defaultRowHeight="20"/>
  <cols>
    <col min="1" max="1" width="3.4140625" style="98" customWidth="1"/>
    <col min="2" max="2" width="40.75" style="9" customWidth="1"/>
    <col min="3" max="3" width="7.4140625" style="1" customWidth="1"/>
    <col min="4" max="4" width="1" style="1" customWidth="1"/>
    <col min="5" max="5" width="15.75" style="1" customWidth="1"/>
    <col min="6" max="6" width="1" style="1" customWidth="1"/>
    <col min="7" max="7" width="15.75" style="1" customWidth="1"/>
    <col min="8" max="8" width="1" style="1" customWidth="1"/>
    <col min="9" max="9" width="14.75" style="50" customWidth="1"/>
    <col min="10" max="10" width="1" style="1" customWidth="1"/>
    <col min="11" max="11" width="14.75" style="1" customWidth="1"/>
    <col min="12" max="16384" width="8.6640625" style="98"/>
  </cols>
  <sheetData>
    <row r="1" spans="1:11">
      <c r="I1" s="203" t="s">
        <v>174</v>
      </c>
      <c r="J1" s="203"/>
      <c r="K1" s="203"/>
    </row>
    <row r="2" spans="1:11" ht="20.5">
      <c r="B2" s="195" t="s">
        <v>47</v>
      </c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0.5">
      <c r="B3" s="206" t="s">
        <v>100</v>
      </c>
      <c r="C3" s="206"/>
      <c r="D3" s="206"/>
      <c r="E3" s="206"/>
      <c r="F3" s="206"/>
      <c r="G3" s="206"/>
      <c r="H3" s="206"/>
      <c r="I3" s="206"/>
      <c r="J3" s="206"/>
      <c r="K3" s="206"/>
    </row>
    <row r="4" spans="1:11" ht="20.5">
      <c r="B4" s="205" t="s">
        <v>219</v>
      </c>
      <c r="C4" s="205"/>
      <c r="D4" s="205"/>
      <c r="E4" s="205"/>
      <c r="F4" s="205"/>
      <c r="G4" s="205"/>
      <c r="H4" s="205"/>
      <c r="I4" s="205"/>
      <c r="J4" s="205"/>
      <c r="K4" s="205"/>
    </row>
    <row r="5" spans="1:11" ht="20.5"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20.5">
      <c r="E6" s="196" t="s">
        <v>44</v>
      </c>
      <c r="F6" s="196"/>
      <c r="G6" s="196"/>
      <c r="H6" s="196"/>
      <c r="I6" s="196"/>
      <c r="J6" s="196"/>
      <c r="K6" s="196"/>
    </row>
    <row r="7" spans="1:11" ht="20.5">
      <c r="B7" s="7"/>
      <c r="E7" s="197" t="s">
        <v>45</v>
      </c>
      <c r="F7" s="197"/>
      <c r="G7" s="197"/>
      <c r="I7" s="196" t="s">
        <v>46</v>
      </c>
      <c r="J7" s="196"/>
      <c r="K7" s="196"/>
    </row>
    <row r="8" spans="1:11" ht="20.5">
      <c r="B8" s="7"/>
      <c r="E8" s="196" t="s">
        <v>183</v>
      </c>
      <c r="F8" s="196"/>
      <c r="G8" s="196"/>
      <c r="H8" s="196"/>
      <c r="I8" s="196"/>
      <c r="J8" s="196"/>
      <c r="K8" s="196"/>
    </row>
    <row r="9" spans="1:11" ht="20.5">
      <c r="C9" s="10"/>
      <c r="D9" s="10"/>
      <c r="E9" s="99" t="s">
        <v>223</v>
      </c>
      <c r="F9" s="100"/>
      <c r="G9" s="99" t="s">
        <v>224</v>
      </c>
      <c r="H9" s="10"/>
      <c r="I9" s="99" t="s">
        <v>223</v>
      </c>
      <c r="J9" s="100"/>
      <c r="K9" s="99" t="s">
        <v>224</v>
      </c>
    </row>
    <row r="10" spans="1:11" ht="20.5">
      <c r="A10" s="14" t="s">
        <v>80</v>
      </c>
      <c r="C10" s="15"/>
      <c r="D10" s="15"/>
      <c r="E10" s="101"/>
      <c r="F10" s="101"/>
      <c r="G10" s="101"/>
      <c r="H10" s="15"/>
      <c r="I10" s="102"/>
      <c r="J10" s="101"/>
      <c r="K10" s="101"/>
    </row>
    <row r="11" spans="1:11">
      <c r="B11" s="9" t="s">
        <v>225</v>
      </c>
      <c r="C11" s="15"/>
      <c r="D11" s="15"/>
      <c r="E11" s="103">
        <v>94665</v>
      </c>
      <c r="F11" s="103"/>
      <c r="G11" s="103">
        <v>154289</v>
      </c>
      <c r="H11" s="104"/>
      <c r="I11" s="103">
        <v>82502</v>
      </c>
      <c r="J11" s="103"/>
      <c r="K11" s="103">
        <v>124746</v>
      </c>
    </row>
    <row r="12" spans="1:11">
      <c r="B12" s="9" t="s">
        <v>229</v>
      </c>
      <c r="C12" s="15"/>
      <c r="D12" s="15"/>
      <c r="E12" s="103">
        <v>19675</v>
      </c>
      <c r="F12" s="103"/>
      <c r="G12" s="103">
        <v>0</v>
      </c>
      <c r="H12" s="104"/>
      <c r="I12" s="103">
        <v>0</v>
      </c>
      <c r="J12" s="103"/>
      <c r="K12" s="103">
        <v>0</v>
      </c>
    </row>
    <row r="13" spans="1:11">
      <c r="B13" s="9" t="s">
        <v>230</v>
      </c>
      <c r="C13" s="15"/>
      <c r="D13" s="15"/>
      <c r="E13" s="103">
        <v>123905</v>
      </c>
      <c r="F13" s="103"/>
      <c r="G13" s="103">
        <v>0</v>
      </c>
      <c r="H13" s="104"/>
      <c r="I13" s="103">
        <v>0</v>
      </c>
      <c r="J13" s="103"/>
      <c r="K13" s="103">
        <v>0</v>
      </c>
    </row>
    <row r="14" spans="1:11">
      <c r="B14" s="9" t="s">
        <v>231</v>
      </c>
      <c r="C14" s="15"/>
      <c r="D14" s="15"/>
      <c r="E14" s="103">
        <v>16700</v>
      </c>
      <c r="F14" s="103"/>
      <c r="G14" s="103">
        <v>16785</v>
      </c>
      <c r="H14" s="104"/>
      <c r="I14" s="103">
        <v>0</v>
      </c>
      <c r="J14" s="103"/>
      <c r="K14" s="103">
        <v>0</v>
      </c>
    </row>
    <row r="15" spans="1:11" ht="20.5">
      <c r="A15" s="105" t="s">
        <v>138</v>
      </c>
      <c r="C15" s="15"/>
      <c r="D15" s="15"/>
      <c r="E15" s="103"/>
      <c r="F15" s="103"/>
      <c r="G15" s="103"/>
      <c r="H15" s="104"/>
      <c r="I15" s="103"/>
      <c r="J15" s="103"/>
      <c r="K15" s="103"/>
    </row>
    <row r="16" spans="1:11">
      <c r="B16" s="9" t="s">
        <v>81</v>
      </c>
      <c r="C16" s="15"/>
      <c r="D16" s="15"/>
      <c r="E16" s="103">
        <v>40259</v>
      </c>
      <c r="F16" s="103"/>
      <c r="G16" s="103">
        <v>2066</v>
      </c>
      <c r="H16" s="104"/>
      <c r="I16" s="103">
        <v>40424</v>
      </c>
      <c r="J16" s="103"/>
      <c r="K16" s="103">
        <v>16513</v>
      </c>
    </row>
    <row r="17" spans="1:11">
      <c r="B17" s="9" t="s">
        <v>139</v>
      </c>
      <c r="C17" s="15"/>
      <c r="D17" s="15"/>
      <c r="E17" s="103">
        <v>1912</v>
      </c>
      <c r="F17" s="103"/>
      <c r="G17" s="2">
        <v>10020</v>
      </c>
      <c r="H17" s="104"/>
      <c r="I17" s="103">
        <v>1869</v>
      </c>
      <c r="J17" s="103"/>
      <c r="K17" s="2">
        <v>7891</v>
      </c>
    </row>
    <row r="18" spans="1:11">
      <c r="B18" s="9" t="s">
        <v>201</v>
      </c>
      <c r="C18" s="15"/>
      <c r="D18" s="15"/>
      <c r="E18" s="103">
        <v>111320</v>
      </c>
      <c r="F18" s="103"/>
      <c r="G18" s="106">
        <v>0</v>
      </c>
      <c r="H18" s="104"/>
      <c r="I18" s="103">
        <v>110715</v>
      </c>
      <c r="J18" s="103"/>
      <c r="K18" s="106">
        <v>0</v>
      </c>
    </row>
    <row r="19" spans="1:11" hidden="1">
      <c r="B19" s="9" t="s">
        <v>140</v>
      </c>
      <c r="C19" s="15"/>
      <c r="D19" s="15"/>
      <c r="E19" s="103">
        <v>0</v>
      </c>
      <c r="F19" s="103"/>
      <c r="G19" s="106">
        <v>0</v>
      </c>
      <c r="H19" s="104"/>
      <c r="I19" s="103">
        <v>0</v>
      </c>
      <c r="J19" s="103"/>
      <c r="K19" s="2">
        <v>0</v>
      </c>
    </row>
    <row r="20" spans="1:11">
      <c r="B20" s="9" t="s">
        <v>153</v>
      </c>
      <c r="C20" s="15"/>
      <c r="D20" s="15"/>
      <c r="E20" s="103">
        <v>8135</v>
      </c>
      <c r="F20" s="103"/>
      <c r="G20" s="106">
        <v>26107</v>
      </c>
      <c r="H20" s="104"/>
      <c r="I20" s="103">
        <v>19</v>
      </c>
      <c r="J20" s="106"/>
      <c r="K20" s="106">
        <v>14958</v>
      </c>
    </row>
    <row r="21" spans="1:11">
      <c r="B21" s="9" t="s">
        <v>82</v>
      </c>
      <c r="C21" s="15"/>
      <c r="D21" s="15"/>
      <c r="E21" s="103">
        <v>2920</v>
      </c>
      <c r="F21" s="103"/>
      <c r="G21" s="103">
        <v>5316</v>
      </c>
      <c r="H21" s="104"/>
      <c r="I21" s="103">
        <v>6985</v>
      </c>
      <c r="J21" s="106"/>
      <c r="K21" s="107">
        <v>3564</v>
      </c>
    </row>
    <row r="22" spans="1:11" ht="20.5">
      <c r="A22" s="14" t="s">
        <v>83</v>
      </c>
      <c r="C22" s="15"/>
      <c r="D22" s="15"/>
      <c r="E22" s="25">
        <f>SUM(E11:E21)</f>
        <v>419491</v>
      </c>
      <c r="F22" s="103"/>
      <c r="G22" s="25">
        <f>SUM(G11:G21)</f>
        <v>214583</v>
      </c>
      <c r="H22" s="104"/>
      <c r="I22" s="25">
        <f>SUM(I11:I21)</f>
        <v>242514</v>
      </c>
      <c r="J22" s="103"/>
      <c r="K22" s="25">
        <f>SUM(K11:K21)</f>
        <v>167672</v>
      </c>
    </row>
    <row r="23" spans="1:11">
      <c r="C23" s="15"/>
      <c r="D23" s="15"/>
      <c r="E23" s="2"/>
      <c r="F23" s="2"/>
      <c r="G23" s="2"/>
      <c r="H23" s="15"/>
      <c r="I23" s="2"/>
      <c r="J23" s="2"/>
      <c r="K23" s="2"/>
    </row>
    <row r="24" spans="1:11" ht="20.5">
      <c r="A24" s="14" t="s">
        <v>84</v>
      </c>
      <c r="C24" s="15"/>
      <c r="D24" s="15"/>
      <c r="E24" s="2"/>
      <c r="F24" s="2"/>
      <c r="G24" s="2"/>
      <c r="H24" s="15"/>
      <c r="I24" s="2"/>
      <c r="J24" s="2"/>
      <c r="K24" s="2"/>
    </row>
    <row r="25" spans="1:11">
      <c r="B25" s="9" t="s">
        <v>226</v>
      </c>
      <c r="C25" s="15"/>
      <c r="D25" s="15"/>
      <c r="E25" s="108">
        <v>94619</v>
      </c>
      <c r="F25" s="108"/>
      <c r="G25" s="2">
        <v>127911</v>
      </c>
      <c r="H25" s="2"/>
      <c r="I25" s="2">
        <v>89453</v>
      </c>
      <c r="J25" s="2"/>
      <c r="K25" s="2">
        <v>113355</v>
      </c>
    </row>
    <row r="26" spans="1:11">
      <c r="B26" s="9" t="s">
        <v>227</v>
      </c>
      <c r="C26" s="15"/>
      <c r="D26" s="15"/>
      <c r="E26" s="108">
        <v>15923</v>
      </c>
      <c r="F26" s="108"/>
      <c r="G26" s="2">
        <v>0</v>
      </c>
      <c r="H26" s="2"/>
      <c r="I26" s="2">
        <v>0</v>
      </c>
      <c r="J26" s="2"/>
      <c r="K26" s="2">
        <v>0</v>
      </c>
    </row>
    <row r="27" spans="1:11">
      <c r="B27" s="9" t="s">
        <v>228</v>
      </c>
      <c r="C27" s="15"/>
      <c r="D27" s="15"/>
      <c r="E27" s="108">
        <v>45629</v>
      </c>
      <c r="F27" s="108"/>
      <c r="G27" s="2">
        <v>0</v>
      </c>
      <c r="H27" s="2"/>
      <c r="I27" s="2">
        <v>0</v>
      </c>
      <c r="J27" s="2"/>
      <c r="K27" s="2">
        <v>0</v>
      </c>
    </row>
    <row r="28" spans="1:11">
      <c r="B28" s="9" t="s">
        <v>232</v>
      </c>
      <c r="C28" s="15"/>
      <c r="D28" s="15"/>
      <c r="E28" s="108">
        <v>16000</v>
      </c>
      <c r="F28" s="108"/>
      <c r="G28" s="2">
        <v>10671</v>
      </c>
      <c r="H28" s="2"/>
      <c r="I28" s="2">
        <v>0</v>
      </c>
      <c r="J28" s="2"/>
      <c r="K28" s="2">
        <v>0</v>
      </c>
    </row>
    <row r="29" spans="1:11">
      <c r="B29" s="9" t="s">
        <v>129</v>
      </c>
      <c r="C29" s="15"/>
      <c r="D29" s="15"/>
      <c r="E29" s="108">
        <v>782</v>
      </c>
      <c r="F29" s="108"/>
      <c r="G29" s="2">
        <v>541</v>
      </c>
      <c r="H29" s="2"/>
      <c r="I29" s="2">
        <v>0</v>
      </c>
      <c r="J29" s="2"/>
      <c r="K29" s="2">
        <v>0</v>
      </c>
    </row>
    <row r="30" spans="1:11">
      <c r="B30" s="9" t="s">
        <v>85</v>
      </c>
      <c r="C30" s="15"/>
      <c r="D30" s="15"/>
      <c r="E30" s="108">
        <v>100580</v>
      </c>
      <c r="F30" s="108"/>
      <c r="G30" s="2">
        <v>63672</v>
      </c>
      <c r="H30" s="2"/>
      <c r="I30" s="2">
        <v>73213</v>
      </c>
      <c r="J30" s="2"/>
      <c r="K30" s="2">
        <v>50227</v>
      </c>
    </row>
    <row r="31" spans="1:11">
      <c r="B31" s="9" t="s">
        <v>130</v>
      </c>
      <c r="C31" s="15"/>
      <c r="D31" s="15"/>
      <c r="E31" s="2">
        <v>0</v>
      </c>
      <c r="F31" s="2"/>
      <c r="G31" s="2">
        <v>673</v>
      </c>
      <c r="H31" s="2"/>
      <c r="I31" s="2">
        <v>0</v>
      </c>
      <c r="J31" s="2"/>
      <c r="K31" s="2">
        <v>673</v>
      </c>
    </row>
    <row r="32" spans="1:11">
      <c r="B32" s="109" t="s">
        <v>86</v>
      </c>
      <c r="C32" s="15"/>
      <c r="D32" s="15"/>
      <c r="E32" s="110">
        <v>44324</v>
      </c>
      <c r="F32" s="108"/>
      <c r="G32" s="2">
        <v>4904</v>
      </c>
      <c r="H32" s="2"/>
      <c r="I32" s="2">
        <v>18428</v>
      </c>
      <c r="J32" s="2"/>
      <c r="K32" s="2">
        <v>2938</v>
      </c>
    </row>
    <row r="33" spans="1:11" ht="20.5">
      <c r="A33" s="14" t="s">
        <v>87</v>
      </c>
      <c r="C33" s="15"/>
      <c r="D33" s="15"/>
      <c r="E33" s="23">
        <f>SUM(E25:E32)</f>
        <v>317857</v>
      </c>
      <c r="F33" s="2"/>
      <c r="G33" s="23">
        <f>SUM(G25:G32)</f>
        <v>208372</v>
      </c>
      <c r="H33" s="2">
        <v>0</v>
      </c>
      <c r="I33" s="23">
        <f>SUM(I25:I32)</f>
        <v>181094</v>
      </c>
      <c r="J33" s="2"/>
      <c r="K33" s="23">
        <f>SUM(K25:K32)</f>
        <v>167193</v>
      </c>
    </row>
    <row r="34" spans="1:11" ht="20.5">
      <c r="B34" s="14"/>
      <c r="C34" s="15"/>
      <c r="D34" s="15"/>
      <c r="E34" s="111"/>
      <c r="F34" s="111"/>
      <c r="G34" s="111"/>
      <c r="H34" s="112"/>
      <c r="I34" s="111"/>
      <c r="J34" s="2"/>
      <c r="K34" s="2"/>
    </row>
    <row r="35" spans="1:11" ht="20.5">
      <c r="A35" s="14" t="s">
        <v>88</v>
      </c>
      <c r="C35" s="15"/>
      <c r="D35" s="15"/>
      <c r="E35" s="108">
        <v>49188</v>
      </c>
      <c r="F35" s="108"/>
      <c r="G35" s="108">
        <v>27381</v>
      </c>
      <c r="H35" s="15"/>
      <c r="I35" s="34">
        <v>0</v>
      </c>
      <c r="J35" s="2"/>
      <c r="K35" s="34">
        <v>0</v>
      </c>
    </row>
    <row r="36" spans="1:11">
      <c r="B36" s="9" t="s">
        <v>89</v>
      </c>
      <c r="C36" s="15"/>
      <c r="D36" s="15"/>
      <c r="E36" s="70">
        <f>E22-E33+E35</f>
        <v>150822</v>
      </c>
      <c r="F36" s="2"/>
      <c r="G36" s="70">
        <f>G22-G33+G35</f>
        <v>33592</v>
      </c>
      <c r="H36" s="108"/>
      <c r="I36" s="70">
        <f>I22-I33</f>
        <v>61420</v>
      </c>
      <c r="J36" s="108"/>
      <c r="K36" s="70">
        <f>K22-K33</f>
        <v>479</v>
      </c>
    </row>
    <row r="37" spans="1:11">
      <c r="B37" s="9" t="s">
        <v>90</v>
      </c>
      <c r="C37" s="15"/>
      <c r="D37" s="15"/>
      <c r="E37" s="34">
        <v>-7543</v>
      </c>
      <c r="F37" s="111"/>
      <c r="G37" s="113">
        <v>-1399</v>
      </c>
      <c r="H37" s="15"/>
      <c r="I37" s="34">
        <v>0</v>
      </c>
      <c r="J37" s="2"/>
      <c r="K37" s="34">
        <v>0</v>
      </c>
    </row>
    <row r="38" spans="1:11" ht="21" thickBot="1">
      <c r="A38" s="14" t="s">
        <v>93</v>
      </c>
      <c r="C38" s="15"/>
      <c r="D38" s="15"/>
      <c r="E38" s="76">
        <f>SUM(E36:E37)</f>
        <v>143279</v>
      </c>
      <c r="F38" s="114"/>
      <c r="G38" s="76">
        <f>SUM(G36:G37)</f>
        <v>32193</v>
      </c>
      <c r="H38" s="115"/>
      <c r="I38" s="76">
        <f>SUM(I36:I37)</f>
        <v>61420</v>
      </c>
      <c r="J38" s="26"/>
      <c r="K38" s="76">
        <f>SUM(K36:K37)</f>
        <v>479</v>
      </c>
    </row>
    <row r="39" spans="1:11" ht="15.5" customHeight="1" thickTop="1">
      <c r="B39" s="14"/>
      <c r="C39" s="15"/>
      <c r="D39" s="15"/>
      <c r="E39" s="114"/>
      <c r="F39" s="114"/>
      <c r="G39" s="114"/>
      <c r="H39" s="115"/>
      <c r="I39" s="114"/>
      <c r="J39" s="26"/>
      <c r="K39" s="116"/>
    </row>
    <row r="40" spans="1:11" ht="20.5">
      <c r="A40" s="14" t="s">
        <v>91</v>
      </c>
      <c r="C40" s="15"/>
      <c r="D40" s="15"/>
      <c r="H40" s="15"/>
      <c r="I40" s="1"/>
      <c r="J40" s="15"/>
    </row>
    <row r="41" spans="1:11">
      <c r="B41" s="9" t="s">
        <v>92</v>
      </c>
      <c r="C41" s="15"/>
      <c r="D41" s="15"/>
      <c r="E41" s="2">
        <f>E43-E42</f>
        <v>132389</v>
      </c>
      <c r="F41" s="117"/>
      <c r="G41" s="2">
        <f>G43-G42</f>
        <v>34662</v>
      </c>
      <c r="H41" s="118"/>
      <c r="I41" s="2">
        <f>I43-I42</f>
        <v>61420</v>
      </c>
      <c r="J41" s="112"/>
      <c r="K41" s="2">
        <f>K43-K42</f>
        <v>479</v>
      </c>
    </row>
    <row r="42" spans="1:11">
      <c r="B42" s="9" t="s">
        <v>41</v>
      </c>
      <c r="C42" s="15"/>
      <c r="D42" s="15"/>
      <c r="E42" s="2">
        <v>10890</v>
      </c>
      <c r="F42" s="2"/>
      <c r="G42" s="2">
        <v>-2469</v>
      </c>
      <c r="H42" s="112"/>
      <c r="I42" s="2">
        <v>0</v>
      </c>
      <c r="J42" s="2"/>
      <c r="K42" s="2">
        <v>0</v>
      </c>
    </row>
    <row r="43" spans="1:11" ht="20.5" thickBot="1">
      <c r="C43" s="15"/>
      <c r="D43" s="15"/>
      <c r="E43" s="76">
        <f>E38</f>
        <v>143279</v>
      </c>
      <c r="F43" s="2"/>
      <c r="G43" s="76">
        <f>G38</f>
        <v>32193</v>
      </c>
      <c r="H43" s="118"/>
      <c r="I43" s="76">
        <f>I38</f>
        <v>61420</v>
      </c>
      <c r="J43" s="112"/>
      <c r="K43" s="76">
        <f>K38</f>
        <v>479</v>
      </c>
    </row>
    <row r="44" spans="1:11" ht="21" thickTop="1">
      <c r="B44" s="14"/>
      <c r="C44" s="15"/>
      <c r="D44" s="15"/>
      <c r="E44" s="119"/>
      <c r="F44" s="119"/>
      <c r="G44" s="119"/>
      <c r="H44" s="15"/>
      <c r="I44" s="119"/>
      <c r="J44" s="120"/>
      <c r="K44" s="119"/>
    </row>
    <row r="45" spans="1:11">
      <c r="B45" s="28" t="s">
        <v>163</v>
      </c>
      <c r="C45" s="15"/>
      <c r="D45" s="15"/>
      <c r="E45" s="119"/>
      <c r="F45" s="119"/>
      <c r="G45" s="119"/>
      <c r="H45" s="15"/>
      <c r="I45" s="119"/>
      <c r="J45" s="120"/>
      <c r="K45" s="119"/>
    </row>
    <row r="46" spans="1:11" ht="20.5">
      <c r="B46" s="14"/>
      <c r="C46" s="15"/>
      <c r="D46" s="15"/>
      <c r="E46" s="119"/>
      <c r="F46" s="119"/>
      <c r="G46" s="119"/>
      <c r="H46" s="15"/>
      <c r="I46" s="119"/>
      <c r="J46" s="120"/>
      <c r="K46" s="119"/>
    </row>
    <row r="47" spans="1:11" ht="20.5">
      <c r="B47" s="14"/>
      <c r="C47" s="15"/>
      <c r="D47" s="15"/>
      <c r="E47" s="119"/>
      <c r="F47" s="119"/>
      <c r="G47" s="119"/>
      <c r="H47" s="15"/>
      <c r="I47" s="119"/>
      <c r="J47" s="120"/>
      <c r="K47" s="119"/>
    </row>
    <row r="48" spans="1:11" s="5" customFormat="1">
      <c r="B48" s="15" t="s">
        <v>1</v>
      </c>
      <c r="D48" s="15"/>
      <c r="E48" s="15"/>
      <c r="G48" s="15"/>
      <c r="H48" s="15" t="s">
        <v>2</v>
      </c>
      <c r="I48" s="15"/>
      <c r="J48" s="15"/>
      <c r="K48" s="15"/>
    </row>
    <row r="49" spans="2:11" s="5" customFormat="1">
      <c r="B49" s="15" t="s">
        <v>133</v>
      </c>
      <c r="D49" s="15"/>
      <c r="E49" s="15"/>
      <c r="G49" s="15"/>
      <c r="H49" s="31" t="s">
        <v>134</v>
      </c>
      <c r="I49" s="15"/>
      <c r="J49" s="15"/>
      <c r="K49" s="15"/>
    </row>
    <row r="50" spans="2:11" s="5" customFormat="1">
      <c r="B50" s="15"/>
      <c r="D50" s="15"/>
      <c r="E50" s="15"/>
      <c r="G50" s="15"/>
      <c r="H50" s="31"/>
      <c r="I50" s="15"/>
      <c r="J50" s="15"/>
      <c r="K50" s="15"/>
    </row>
    <row r="51" spans="2:11">
      <c r="B51" s="201" t="s">
        <v>150</v>
      </c>
      <c r="C51" s="202"/>
      <c r="D51" s="202"/>
      <c r="E51" s="202"/>
      <c r="F51" s="202"/>
      <c r="G51" s="202"/>
      <c r="H51" s="202"/>
      <c r="I51" s="202"/>
      <c r="J51" s="202"/>
      <c r="K51" s="202"/>
    </row>
  </sheetData>
  <mergeCells count="9">
    <mergeCell ref="B51:K51"/>
    <mergeCell ref="I1:K1"/>
    <mergeCell ref="B2:K2"/>
    <mergeCell ref="B3:K3"/>
    <mergeCell ref="B4:K4"/>
    <mergeCell ref="E6:K6"/>
    <mergeCell ref="E7:G7"/>
    <mergeCell ref="I7:K7"/>
    <mergeCell ref="E8:K8"/>
  </mergeCells>
  <pageMargins left="0.70866141732283472" right="0.19685039370078741" top="0.59055118110236227" bottom="0.31496062992125984" header="0.31496062992125984" footer="0.39370078740157483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C8C12-5D5B-4B57-97EC-E60ED797F34D}">
  <sheetPr>
    <tabColor rgb="FFCCFF66"/>
    <pageSetUpPr fitToPage="1"/>
  </sheetPr>
  <dimension ref="A1:K50"/>
  <sheetViews>
    <sheetView view="pageBreakPreview" topLeftCell="A4" zoomScale="60" zoomScaleNormal="100" workbookViewId="0">
      <selection activeCell="A41" sqref="A41:XFD42"/>
    </sheetView>
  </sheetViews>
  <sheetFormatPr defaultRowHeight="20"/>
  <cols>
    <col min="1" max="1" width="46" style="9" customWidth="1"/>
    <col min="2" max="2" width="7.75" style="1" hidden="1" customWidth="1"/>
    <col min="3" max="3" width="8.1640625" style="1" customWidth="1"/>
    <col min="4" max="4" width="3.1640625" style="1" customWidth="1"/>
    <col min="5" max="5" width="14.83203125" style="1" customWidth="1"/>
    <col min="6" max="6" width="1" style="1" customWidth="1"/>
    <col min="7" max="7" width="15.1640625" style="1" customWidth="1"/>
    <col min="8" max="8" width="1" style="1" customWidth="1"/>
    <col min="9" max="9" width="15.4140625" style="50" customWidth="1"/>
    <col min="10" max="10" width="1" style="1" customWidth="1"/>
    <col min="11" max="11" width="15.25" style="1" customWidth="1"/>
    <col min="12" max="16384" width="8.6640625" style="98"/>
  </cols>
  <sheetData>
    <row r="1" spans="1:11">
      <c r="I1" s="203" t="s">
        <v>173</v>
      </c>
      <c r="J1" s="203"/>
      <c r="K1" s="203"/>
    </row>
    <row r="2" spans="1:11" ht="20.5">
      <c r="A2" s="195" t="s">
        <v>47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0.5">
      <c r="A3" s="206" t="s">
        <v>79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1" ht="20.5">
      <c r="A4" s="205" t="s">
        <v>219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5" spans="1:11" ht="20.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20.5">
      <c r="A6" s="53"/>
      <c r="B6" s="53"/>
      <c r="C6" s="53"/>
      <c r="D6" s="53"/>
      <c r="E6" s="196" t="s">
        <v>44</v>
      </c>
      <c r="F6" s="196"/>
      <c r="G6" s="196"/>
      <c r="H6" s="196"/>
      <c r="I6" s="196"/>
      <c r="J6" s="196"/>
      <c r="K6" s="196"/>
    </row>
    <row r="7" spans="1:11" ht="20.5">
      <c r="A7" s="53"/>
      <c r="B7" s="53"/>
      <c r="C7" s="53"/>
      <c r="D7" s="53"/>
      <c r="E7" s="197" t="s">
        <v>45</v>
      </c>
      <c r="F7" s="197"/>
      <c r="G7" s="197"/>
      <c r="I7" s="196" t="s">
        <v>46</v>
      </c>
      <c r="J7" s="196"/>
      <c r="K7" s="196"/>
    </row>
    <row r="8" spans="1:11" ht="20.5">
      <c r="A8" s="53"/>
      <c r="B8" s="53"/>
      <c r="C8" s="53"/>
      <c r="D8" s="53"/>
      <c r="E8" s="196" t="s">
        <v>183</v>
      </c>
      <c r="F8" s="196"/>
      <c r="G8" s="196"/>
      <c r="H8" s="196"/>
      <c r="I8" s="196"/>
      <c r="J8" s="196"/>
      <c r="K8" s="196"/>
    </row>
    <row r="9" spans="1:11" ht="20.5">
      <c r="A9" s="53"/>
      <c r="B9" s="8" t="s">
        <v>43</v>
      </c>
      <c r="C9" s="53"/>
      <c r="D9" s="53"/>
      <c r="E9" s="99" t="s">
        <v>223</v>
      </c>
      <c r="F9" s="100"/>
      <c r="G9" s="99" t="s">
        <v>224</v>
      </c>
      <c r="H9" s="10"/>
      <c r="I9" s="99" t="s">
        <v>223</v>
      </c>
      <c r="J9" s="100"/>
      <c r="K9" s="99" t="s">
        <v>224</v>
      </c>
    </row>
    <row r="10" spans="1:11" ht="20.5">
      <c r="A10" s="53"/>
      <c r="B10" s="53"/>
      <c r="C10" s="53"/>
      <c r="D10" s="53"/>
      <c r="E10" s="100"/>
      <c r="F10" s="100"/>
      <c r="G10" s="100"/>
      <c r="H10" s="10"/>
      <c r="I10" s="121"/>
      <c r="J10" s="10"/>
      <c r="K10" s="100"/>
    </row>
    <row r="11" spans="1:11" ht="21" thickBot="1">
      <c r="A11" s="14" t="s">
        <v>154</v>
      </c>
      <c r="B11" s="15"/>
      <c r="C11" s="15"/>
      <c r="D11" s="15"/>
      <c r="E11" s="27">
        <f>'PL 9 M'!E38</f>
        <v>143279</v>
      </c>
      <c r="F11" s="2"/>
      <c r="G11" s="27">
        <f>'PL 9 M'!G38</f>
        <v>32193</v>
      </c>
      <c r="H11" s="15"/>
      <c r="I11" s="27">
        <f>'PL 9 M'!I38</f>
        <v>61420</v>
      </c>
      <c r="J11" s="2"/>
      <c r="K11" s="27">
        <f>'PL 9 M'!K38</f>
        <v>479</v>
      </c>
    </row>
    <row r="12" spans="1:11" ht="20.5" thickTop="1">
      <c r="A12" s="122"/>
      <c r="B12" s="15"/>
      <c r="C12" s="15"/>
      <c r="D12" s="15"/>
      <c r="E12" s="2"/>
      <c r="F12" s="108"/>
      <c r="G12" s="108"/>
      <c r="H12" s="15"/>
      <c r="I12" s="2"/>
      <c r="J12" s="123"/>
      <c r="K12" s="123"/>
    </row>
    <row r="13" spans="1:11" ht="20.5">
      <c r="A13" s="14" t="s">
        <v>94</v>
      </c>
      <c r="B13" s="15"/>
      <c r="C13" s="15"/>
      <c r="D13" s="15"/>
      <c r="H13" s="15"/>
      <c r="I13" s="1"/>
    </row>
    <row r="14" spans="1:11">
      <c r="A14" s="122" t="s">
        <v>127</v>
      </c>
      <c r="B14" s="15"/>
      <c r="C14" s="15"/>
      <c r="D14" s="15"/>
      <c r="E14" s="2">
        <v>0</v>
      </c>
      <c r="F14" s="108"/>
      <c r="G14" s="2">
        <v>0</v>
      </c>
      <c r="H14" s="15"/>
      <c r="I14" s="2">
        <v>0</v>
      </c>
      <c r="J14" s="123"/>
      <c r="K14" s="123">
        <v>0</v>
      </c>
    </row>
    <row r="15" spans="1:11">
      <c r="A15" s="122" t="s">
        <v>128</v>
      </c>
      <c r="B15" s="15"/>
      <c r="C15" s="15"/>
      <c r="D15" s="15"/>
      <c r="E15" s="34">
        <v>0</v>
      </c>
      <c r="F15" s="2"/>
      <c r="G15" s="34">
        <v>0</v>
      </c>
      <c r="H15" s="15"/>
      <c r="I15" s="34">
        <v>0</v>
      </c>
      <c r="J15" s="2"/>
      <c r="K15" s="34">
        <v>0</v>
      </c>
    </row>
    <row r="16" spans="1:11">
      <c r="A16" s="109" t="s">
        <v>95</v>
      </c>
      <c r="B16" s="15"/>
      <c r="C16" s="15"/>
      <c r="D16" s="15"/>
      <c r="E16" s="23">
        <f>SUM(E14:E15)</f>
        <v>0</v>
      </c>
      <c r="F16" s="2"/>
      <c r="G16" s="23">
        <f>SUM(G14:G15)</f>
        <v>0</v>
      </c>
      <c r="H16" s="124"/>
      <c r="I16" s="23">
        <f>SUM(I14:I15)</f>
        <v>0</v>
      </c>
      <c r="J16" s="124"/>
      <c r="K16" s="23">
        <f>SUM(K14:K15)</f>
        <v>0</v>
      </c>
    </row>
    <row r="17" spans="1:11" ht="21" thickBot="1">
      <c r="A17" s="14" t="s">
        <v>76</v>
      </c>
      <c r="B17" s="15"/>
      <c r="C17" s="15"/>
      <c r="D17" s="15"/>
      <c r="E17" s="76">
        <f>+E16+E11</f>
        <v>143279</v>
      </c>
      <c r="F17" s="125"/>
      <c r="G17" s="76">
        <f>+G16+G11</f>
        <v>32193</v>
      </c>
      <c r="H17" s="15"/>
      <c r="I17" s="76">
        <f>+I16+I11</f>
        <v>61420</v>
      </c>
      <c r="J17" s="120"/>
      <c r="K17" s="76">
        <f>+K16+K11</f>
        <v>479</v>
      </c>
    </row>
    <row r="18" spans="1:11" ht="21" thickTop="1">
      <c r="A18" s="14"/>
      <c r="B18" s="15"/>
      <c r="C18" s="15"/>
      <c r="D18" s="15"/>
      <c r="E18" s="2"/>
      <c r="F18" s="125"/>
      <c r="G18" s="2"/>
      <c r="H18" s="15"/>
      <c r="I18" s="2"/>
      <c r="J18" s="120"/>
      <c r="K18" s="2"/>
    </row>
    <row r="19" spans="1:11" ht="20.5">
      <c r="A19" s="14" t="s">
        <v>96</v>
      </c>
      <c r="B19" s="15"/>
      <c r="C19" s="15"/>
      <c r="D19" s="15"/>
      <c r="E19" s="80"/>
      <c r="F19" s="80"/>
      <c r="G19" s="80"/>
      <c r="H19" s="124"/>
      <c r="I19" s="126"/>
      <c r="J19" s="15"/>
    </row>
    <row r="20" spans="1:11">
      <c r="A20" s="9" t="s">
        <v>92</v>
      </c>
      <c r="B20" s="15"/>
      <c r="C20" s="15"/>
      <c r="D20" s="15"/>
      <c r="E20" s="2">
        <f>'PL 9 M'!E41</f>
        <v>132389</v>
      </c>
      <c r="F20" s="2"/>
      <c r="G20" s="2">
        <f>'PL 9 M'!G41</f>
        <v>34662</v>
      </c>
      <c r="H20" s="118"/>
      <c r="I20" s="2">
        <f>I22-I21</f>
        <v>61420</v>
      </c>
      <c r="J20" s="112"/>
      <c r="K20" s="2">
        <f>K22-K21</f>
        <v>479</v>
      </c>
    </row>
    <row r="21" spans="1:11">
      <c r="A21" s="9" t="s">
        <v>41</v>
      </c>
      <c r="B21" s="15"/>
      <c r="C21" s="15"/>
      <c r="D21" s="15"/>
      <c r="E21" s="2">
        <f>'PL 9 M'!E42</f>
        <v>10890</v>
      </c>
      <c r="F21" s="2"/>
      <c r="G21" s="2">
        <f>'PL 9 M'!G42</f>
        <v>-2469</v>
      </c>
      <c r="H21" s="127"/>
      <c r="I21" s="2">
        <f>'PL 9 M'!I42</f>
        <v>0</v>
      </c>
      <c r="J21" s="2"/>
      <c r="K21" s="34">
        <f>'PL 9 M'!K42</f>
        <v>0</v>
      </c>
    </row>
    <row r="22" spans="1:11" ht="20.5" thickBot="1">
      <c r="B22" s="15"/>
      <c r="C22" s="15"/>
      <c r="D22" s="15"/>
      <c r="E22" s="76">
        <f>E17</f>
        <v>143279</v>
      </c>
      <c r="F22" s="2"/>
      <c r="G22" s="76">
        <f>G17</f>
        <v>32193</v>
      </c>
      <c r="H22" s="15"/>
      <c r="I22" s="76">
        <f>I17</f>
        <v>61420</v>
      </c>
      <c r="J22" s="15"/>
      <c r="K22" s="76">
        <f>K17</f>
        <v>479</v>
      </c>
    </row>
    <row r="23" spans="1:11" ht="21" thickTop="1">
      <c r="A23" s="14"/>
      <c r="B23" s="15"/>
      <c r="C23" s="15"/>
      <c r="D23" s="15"/>
      <c r="E23" s="128"/>
      <c r="F23" s="128"/>
      <c r="G23" s="128"/>
      <c r="H23" s="15"/>
      <c r="I23" s="129"/>
      <c r="J23" s="128"/>
      <c r="K23" s="128"/>
    </row>
    <row r="24" spans="1:11" ht="20.5">
      <c r="A24" s="130" t="s">
        <v>97</v>
      </c>
      <c r="E24" s="15"/>
      <c r="F24" s="15"/>
      <c r="G24" s="128"/>
      <c r="H24" s="128"/>
      <c r="I24" s="128"/>
      <c r="J24" s="15"/>
      <c r="K24" s="129"/>
    </row>
    <row r="25" spans="1:11" ht="20.5" thickBot="1">
      <c r="A25" s="131" t="s">
        <v>98</v>
      </c>
      <c r="B25" s="15"/>
      <c r="C25" s="15"/>
      <c r="D25" s="15"/>
      <c r="E25" s="132">
        <f>E17/E26</f>
        <v>1.3314580533887926E-2</v>
      </c>
      <c r="F25" s="133"/>
      <c r="G25" s="134">
        <f>G17/G26</f>
        <v>1.0367037503023036E-2</v>
      </c>
      <c r="H25" s="135">
        <f>I17/I26</f>
        <v>5.7076161642068716E-3</v>
      </c>
      <c r="I25" s="132">
        <f>I17/I26</f>
        <v>5.7076161642068716E-3</v>
      </c>
      <c r="J25" s="133"/>
      <c r="K25" s="132">
        <f>K17/K26</f>
        <v>1.5425126468325518E-4</v>
      </c>
    </row>
    <row r="26" spans="1:11" ht="21" thickTop="1" thickBot="1">
      <c r="A26" s="89" t="s">
        <v>99</v>
      </c>
      <c r="B26" s="15"/>
      <c r="E26" s="136">
        <v>10761060</v>
      </c>
      <c r="F26" s="137"/>
      <c r="G26" s="138">
        <v>3105323</v>
      </c>
      <c r="I26" s="136">
        <v>10761060</v>
      </c>
      <c r="K26" s="77">
        <v>3105323</v>
      </c>
    </row>
    <row r="27" spans="1:11" ht="20.5" thickTop="1"/>
    <row r="28" spans="1:11">
      <c r="A28" s="28" t="s">
        <v>163</v>
      </c>
    </row>
    <row r="29" spans="1:11">
      <c r="A29" s="1"/>
    </row>
    <row r="30" spans="1:11">
      <c r="A30" s="1"/>
    </row>
    <row r="31" spans="1:11">
      <c r="A31" s="139"/>
    </row>
    <row r="32" spans="1:11">
      <c r="A32" s="139"/>
    </row>
    <row r="33" spans="1:9">
      <c r="A33" s="139"/>
    </row>
    <row r="34" spans="1:9">
      <c r="A34" s="139"/>
    </row>
    <row r="35" spans="1:9">
      <c r="A35" s="139"/>
    </row>
    <row r="36" spans="1:9">
      <c r="A36" s="139"/>
    </row>
    <row r="37" spans="1:9">
      <c r="A37" s="139"/>
    </row>
    <row r="38" spans="1:9">
      <c r="A38" s="139"/>
    </row>
    <row r="39" spans="1:9">
      <c r="A39" s="139"/>
    </row>
    <row r="40" spans="1:9">
      <c r="A40" s="139"/>
    </row>
    <row r="41" spans="1:9">
      <c r="A41" s="139"/>
    </row>
    <row r="42" spans="1:9">
      <c r="A42" s="139"/>
    </row>
    <row r="43" spans="1:9">
      <c r="A43" s="139"/>
    </row>
    <row r="44" spans="1:9">
      <c r="A44" s="139"/>
    </row>
    <row r="45" spans="1:9">
      <c r="A45" s="139"/>
    </row>
    <row r="46" spans="1:9">
      <c r="A46" s="15" t="s">
        <v>1</v>
      </c>
      <c r="G46" s="15"/>
      <c r="H46" s="15" t="s">
        <v>2</v>
      </c>
      <c r="I46" s="15"/>
    </row>
    <row r="47" spans="1:9">
      <c r="A47" s="15" t="s">
        <v>133</v>
      </c>
      <c r="G47" s="15"/>
      <c r="H47" s="31" t="s">
        <v>134</v>
      </c>
      <c r="I47" s="15"/>
    </row>
    <row r="48" spans="1:9" ht="21.75" customHeight="1">
      <c r="A48" s="139"/>
    </row>
    <row r="49" spans="1:11" s="5" customFormat="1">
      <c r="C49" s="15"/>
      <c r="D49" s="15"/>
      <c r="E49" s="15"/>
      <c r="J49" s="15"/>
      <c r="K49" s="15"/>
    </row>
    <row r="50" spans="1:11">
      <c r="A50" s="201" t="s">
        <v>151</v>
      </c>
      <c r="B50" s="202"/>
      <c r="C50" s="202"/>
      <c r="D50" s="202"/>
      <c r="E50" s="202"/>
      <c r="F50" s="202"/>
      <c r="G50" s="202"/>
      <c r="H50" s="202"/>
      <c r="I50" s="202"/>
      <c r="J50" s="202"/>
      <c r="K50" s="202"/>
    </row>
  </sheetData>
  <mergeCells count="9">
    <mergeCell ref="E8:K8"/>
    <mergeCell ref="A50:K50"/>
    <mergeCell ref="I1:K1"/>
    <mergeCell ref="A2:K2"/>
    <mergeCell ref="A3:K3"/>
    <mergeCell ref="A4:K4"/>
    <mergeCell ref="E6:K6"/>
    <mergeCell ref="E7:G7"/>
    <mergeCell ref="I7:K7"/>
  </mergeCells>
  <pageMargins left="0.70866141732283472" right="0.15748031496062992" top="0.59055118110236227" bottom="0.43307086614173229" header="0.31496062992125984" footer="0.31496062992125984"/>
  <pageSetup paperSize="9"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F5F32-6FFC-4D0A-83B9-4650749E06EB}">
  <sheetPr>
    <tabColor rgb="FFCCFF66"/>
  </sheetPr>
  <dimension ref="A1:P226"/>
  <sheetViews>
    <sheetView view="pageBreakPreview" topLeftCell="A205" zoomScale="60" zoomScaleNormal="100" workbookViewId="0">
      <selection activeCell="N223" sqref="N223"/>
    </sheetView>
  </sheetViews>
  <sheetFormatPr defaultRowHeight="20"/>
  <cols>
    <col min="1" max="1" width="8.6640625" style="144"/>
    <col min="2" max="2" width="3.08203125" style="141" customWidth="1"/>
    <col min="3" max="3" width="54.25" style="141" customWidth="1"/>
    <col min="4" max="4" width="7.75" style="144" hidden="1" customWidth="1"/>
    <col min="5" max="5" width="0.75" style="144" hidden="1" customWidth="1"/>
    <col min="6" max="6" width="16.25" style="144" customWidth="1"/>
    <col min="7" max="7" width="0.75" style="144" customWidth="1"/>
    <col min="8" max="8" width="15.83203125" style="144" customWidth="1"/>
    <col min="9" max="9" width="0.75" style="144" customWidth="1"/>
    <col min="10" max="10" width="14.1640625" style="144" customWidth="1"/>
    <col min="11" max="11" width="0.75" style="144" customWidth="1"/>
    <col min="12" max="12" width="15.4140625" style="144" customWidth="1"/>
    <col min="13" max="13" width="8.6640625" style="144"/>
    <col min="14" max="14" width="30.4140625" style="144" customWidth="1"/>
    <col min="15" max="15" width="9.1640625" style="144" hidden="1" customWidth="1"/>
    <col min="16" max="238" width="8.6640625" style="144"/>
    <col min="239" max="239" width="47.75" style="144" customWidth="1"/>
    <col min="240" max="240" width="8.6640625" style="144"/>
    <col min="241" max="241" width="3.1640625" style="144" customWidth="1"/>
    <col min="242" max="242" width="17.1640625" style="144" customWidth="1"/>
    <col min="243" max="243" width="3.1640625" style="144" customWidth="1"/>
    <col min="244" max="244" width="17.1640625" style="144" customWidth="1"/>
    <col min="245" max="245" width="3.1640625" style="144" customWidth="1"/>
    <col min="246" max="246" width="17.1640625" style="144" customWidth="1"/>
    <col min="247" max="247" width="3.1640625" style="144" customWidth="1"/>
    <col min="248" max="248" width="17.1640625" style="144" customWidth="1"/>
    <col min="249" max="249" width="11.1640625" style="144" bestFit="1" customWidth="1"/>
    <col min="250" max="250" width="12.4140625" style="144" customWidth="1"/>
    <col min="251" max="251" width="11.1640625" style="144" customWidth="1"/>
    <col min="252" max="494" width="8.6640625" style="144"/>
    <col min="495" max="495" width="47.75" style="144" customWidth="1"/>
    <col min="496" max="496" width="8.6640625" style="144"/>
    <col min="497" max="497" width="3.1640625" style="144" customWidth="1"/>
    <col min="498" max="498" width="17.1640625" style="144" customWidth="1"/>
    <col min="499" max="499" width="3.1640625" style="144" customWidth="1"/>
    <col min="500" max="500" width="17.1640625" style="144" customWidth="1"/>
    <col min="501" max="501" width="3.1640625" style="144" customWidth="1"/>
    <col min="502" max="502" width="17.1640625" style="144" customWidth="1"/>
    <col min="503" max="503" width="3.1640625" style="144" customWidth="1"/>
    <col min="504" max="504" width="17.1640625" style="144" customWidth="1"/>
    <col min="505" max="505" width="11.1640625" style="144" bestFit="1" customWidth="1"/>
    <col min="506" max="506" width="12.4140625" style="144" customWidth="1"/>
    <col min="507" max="507" width="11.1640625" style="144" customWidth="1"/>
    <col min="508" max="750" width="8.6640625" style="144"/>
    <col min="751" max="751" width="47.75" style="144" customWidth="1"/>
    <col min="752" max="752" width="8.6640625" style="144"/>
    <col min="753" max="753" width="3.1640625" style="144" customWidth="1"/>
    <col min="754" max="754" width="17.1640625" style="144" customWidth="1"/>
    <col min="755" max="755" width="3.1640625" style="144" customWidth="1"/>
    <col min="756" max="756" width="17.1640625" style="144" customWidth="1"/>
    <col min="757" max="757" width="3.1640625" style="144" customWidth="1"/>
    <col min="758" max="758" width="17.1640625" style="144" customWidth="1"/>
    <col min="759" max="759" width="3.1640625" style="144" customWidth="1"/>
    <col min="760" max="760" width="17.1640625" style="144" customWidth="1"/>
    <col min="761" max="761" width="11.1640625" style="144" bestFit="1" customWidth="1"/>
    <col min="762" max="762" width="12.4140625" style="144" customWidth="1"/>
    <col min="763" max="763" width="11.1640625" style="144" customWidth="1"/>
    <col min="764" max="1006" width="8.6640625" style="144"/>
    <col min="1007" max="1007" width="47.75" style="144" customWidth="1"/>
    <col min="1008" max="1008" width="8.6640625" style="144"/>
    <col min="1009" max="1009" width="3.1640625" style="144" customWidth="1"/>
    <col min="1010" max="1010" width="17.1640625" style="144" customWidth="1"/>
    <col min="1011" max="1011" width="3.1640625" style="144" customWidth="1"/>
    <col min="1012" max="1012" width="17.1640625" style="144" customWidth="1"/>
    <col min="1013" max="1013" width="3.1640625" style="144" customWidth="1"/>
    <col min="1014" max="1014" width="17.1640625" style="144" customWidth="1"/>
    <col min="1015" max="1015" width="3.1640625" style="144" customWidth="1"/>
    <col min="1016" max="1016" width="17.1640625" style="144" customWidth="1"/>
    <col min="1017" max="1017" width="11.1640625" style="144" bestFit="1" customWidth="1"/>
    <col min="1018" max="1018" width="12.4140625" style="144" customWidth="1"/>
    <col min="1019" max="1019" width="11.1640625" style="144" customWidth="1"/>
    <col min="1020" max="1262" width="8.6640625" style="144"/>
    <col min="1263" max="1263" width="47.75" style="144" customWidth="1"/>
    <col min="1264" max="1264" width="8.6640625" style="144"/>
    <col min="1265" max="1265" width="3.1640625" style="144" customWidth="1"/>
    <col min="1266" max="1266" width="17.1640625" style="144" customWidth="1"/>
    <col min="1267" max="1267" width="3.1640625" style="144" customWidth="1"/>
    <col min="1268" max="1268" width="17.1640625" style="144" customWidth="1"/>
    <col min="1269" max="1269" width="3.1640625" style="144" customWidth="1"/>
    <col min="1270" max="1270" width="17.1640625" style="144" customWidth="1"/>
    <col min="1271" max="1271" width="3.1640625" style="144" customWidth="1"/>
    <col min="1272" max="1272" width="17.1640625" style="144" customWidth="1"/>
    <col min="1273" max="1273" width="11.1640625" style="144" bestFit="1" customWidth="1"/>
    <col min="1274" max="1274" width="12.4140625" style="144" customWidth="1"/>
    <col min="1275" max="1275" width="11.1640625" style="144" customWidth="1"/>
    <col min="1276" max="1518" width="8.6640625" style="144"/>
    <col min="1519" max="1519" width="47.75" style="144" customWidth="1"/>
    <col min="1520" max="1520" width="8.6640625" style="144"/>
    <col min="1521" max="1521" width="3.1640625" style="144" customWidth="1"/>
    <col min="1522" max="1522" width="17.1640625" style="144" customWidth="1"/>
    <col min="1523" max="1523" width="3.1640625" style="144" customWidth="1"/>
    <col min="1524" max="1524" width="17.1640625" style="144" customWidth="1"/>
    <col min="1525" max="1525" width="3.1640625" style="144" customWidth="1"/>
    <col min="1526" max="1526" width="17.1640625" style="144" customWidth="1"/>
    <col min="1527" max="1527" width="3.1640625" style="144" customWidth="1"/>
    <col min="1528" max="1528" width="17.1640625" style="144" customWidth="1"/>
    <col min="1529" max="1529" width="11.1640625" style="144" bestFit="1" customWidth="1"/>
    <col min="1530" max="1530" width="12.4140625" style="144" customWidth="1"/>
    <col min="1531" max="1531" width="11.1640625" style="144" customWidth="1"/>
    <col min="1532" max="1774" width="8.6640625" style="144"/>
    <col min="1775" max="1775" width="47.75" style="144" customWidth="1"/>
    <col min="1776" max="1776" width="8.6640625" style="144"/>
    <col min="1777" max="1777" width="3.1640625" style="144" customWidth="1"/>
    <col min="1778" max="1778" width="17.1640625" style="144" customWidth="1"/>
    <col min="1779" max="1779" width="3.1640625" style="144" customWidth="1"/>
    <col min="1780" max="1780" width="17.1640625" style="144" customWidth="1"/>
    <col min="1781" max="1781" width="3.1640625" style="144" customWidth="1"/>
    <col min="1782" max="1782" width="17.1640625" style="144" customWidth="1"/>
    <col min="1783" max="1783" width="3.1640625" style="144" customWidth="1"/>
    <col min="1784" max="1784" width="17.1640625" style="144" customWidth="1"/>
    <col min="1785" max="1785" width="11.1640625" style="144" bestFit="1" customWidth="1"/>
    <col min="1786" max="1786" width="12.4140625" style="144" customWidth="1"/>
    <col min="1787" max="1787" width="11.1640625" style="144" customWidth="1"/>
    <col min="1788" max="2030" width="8.6640625" style="144"/>
    <col min="2031" max="2031" width="47.75" style="144" customWidth="1"/>
    <col min="2032" max="2032" width="8.6640625" style="144"/>
    <col min="2033" max="2033" width="3.1640625" style="144" customWidth="1"/>
    <col min="2034" max="2034" width="17.1640625" style="144" customWidth="1"/>
    <col min="2035" max="2035" width="3.1640625" style="144" customWidth="1"/>
    <col min="2036" max="2036" width="17.1640625" style="144" customWidth="1"/>
    <col min="2037" max="2037" width="3.1640625" style="144" customWidth="1"/>
    <col min="2038" max="2038" width="17.1640625" style="144" customWidth="1"/>
    <col min="2039" max="2039" width="3.1640625" style="144" customWidth="1"/>
    <col min="2040" max="2040" width="17.1640625" style="144" customWidth="1"/>
    <col min="2041" max="2041" width="11.1640625" style="144" bestFit="1" customWidth="1"/>
    <col min="2042" max="2042" width="12.4140625" style="144" customWidth="1"/>
    <col min="2043" max="2043" width="11.1640625" style="144" customWidth="1"/>
    <col min="2044" max="2286" width="8.6640625" style="144"/>
    <col min="2287" max="2287" width="47.75" style="144" customWidth="1"/>
    <col min="2288" max="2288" width="8.6640625" style="144"/>
    <col min="2289" max="2289" width="3.1640625" style="144" customWidth="1"/>
    <col min="2290" max="2290" width="17.1640625" style="144" customWidth="1"/>
    <col min="2291" max="2291" width="3.1640625" style="144" customWidth="1"/>
    <col min="2292" max="2292" width="17.1640625" style="144" customWidth="1"/>
    <col min="2293" max="2293" width="3.1640625" style="144" customWidth="1"/>
    <col min="2294" max="2294" width="17.1640625" style="144" customWidth="1"/>
    <col min="2295" max="2295" width="3.1640625" style="144" customWidth="1"/>
    <col min="2296" max="2296" width="17.1640625" style="144" customWidth="1"/>
    <col min="2297" max="2297" width="11.1640625" style="144" bestFit="1" customWidth="1"/>
    <col min="2298" max="2298" width="12.4140625" style="144" customWidth="1"/>
    <col min="2299" max="2299" width="11.1640625" style="144" customWidth="1"/>
    <col min="2300" max="2542" width="8.6640625" style="144"/>
    <col min="2543" max="2543" width="47.75" style="144" customWidth="1"/>
    <col min="2544" max="2544" width="8.6640625" style="144"/>
    <col min="2545" max="2545" width="3.1640625" style="144" customWidth="1"/>
    <col min="2546" max="2546" width="17.1640625" style="144" customWidth="1"/>
    <col min="2547" max="2547" width="3.1640625" style="144" customWidth="1"/>
    <col min="2548" max="2548" width="17.1640625" style="144" customWidth="1"/>
    <col min="2549" max="2549" width="3.1640625" style="144" customWidth="1"/>
    <col min="2550" max="2550" width="17.1640625" style="144" customWidth="1"/>
    <col min="2551" max="2551" width="3.1640625" style="144" customWidth="1"/>
    <col min="2552" max="2552" width="17.1640625" style="144" customWidth="1"/>
    <col min="2553" max="2553" width="11.1640625" style="144" bestFit="1" customWidth="1"/>
    <col min="2554" max="2554" width="12.4140625" style="144" customWidth="1"/>
    <col min="2555" max="2555" width="11.1640625" style="144" customWidth="1"/>
    <col min="2556" max="2798" width="8.6640625" style="144"/>
    <col min="2799" max="2799" width="47.75" style="144" customWidth="1"/>
    <col min="2800" max="2800" width="8.6640625" style="144"/>
    <col min="2801" max="2801" width="3.1640625" style="144" customWidth="1"/>
    <col min="2802" max="2802" width="17.1640625" style="144" customWidth="1"/>
    <col min="2803" max="2803" width="3.1640625" style="144" customWidth="1"/>
    <col min="2804" max="2804" width="17.1640625" style="144" customWidth="1"/>
    <col min="2805" max="2805" width="3.1640625" style="144" customWidth="1"/>
    <col min="2806" max="2806" width="17.1640625" style="144" customWidth="1"/>
    <col min="2807" max="2807" width="3.1640625" style="144" customWidth="1"/>
    <col min="2808" max="2808" width="17.1640625" style="144" customWidth="1"/>
    <col min="2809" max="2809" width="11.1640625" style="144" bestFit="1" customWidth="1"/>
    <col min="2810" max="2810" width="12.4140625" style="144" customWidth="1"/>
    <col min="2811" max="2811" width="11.1640625" style="144" customWidth="1"/>
    <col min="2812" max="3054" width="8.6640625" style="144"/>
    <col min="3055" max="3055" width="47.75" style="144" customWidth="1"/>
    <col min="3056" max="3056" width="8.6640625" style="144"/>
    <col min="3057" max="3057" width="3.1640625" style="144" customWidth="1"/>
    <col min="3058" max="3058" width="17.1640625" style="144" customWidth="1"/>
    <col min="3059" max="3059" width="3.1640625" style="144" customWidth="1"/>
    <col min="3060" max="3060" width="17.1640625" style="144" customWidth="1"/>
    <col min="3061" max="3061" width="3.1640625" style="144" customWidth="1"/>
    <col min="3062" max="3062" width="17.1640625" style="144" customWidth="1"/>
    <col min="3063" max="3063" width="3.1640625" style="144" customWidth="1"/>
    <col min="3064" max="3064" width="17.1640625" style="144" customWidth="1"/>
    <col min="3065" max="3065" width="11.1640625" style="144" bestFit="1" customWidth="1"/>
    <col min="3066" max="3066" width="12.4140625" style="144" customWidth="1"/>
    <col min="3067" max="3067" width="11.1640625" style="144" customWidth="1"/>
    <col min="3068" max="3310" width="8.6640625" style="144"/>
    <col min="3311" max="3311" width="47.75" style="144" customWidth="1"/>
    <col min="3312" max="3312" width="8.6640625" style="144"/>
    <col min="3313" max="3313" width="3.1640625" style="144" customWidth="1"/>
    <col min="3314" max="3314" width="17.1640625" style="144" customWidth="1"/>
    <col min="3315" max="3315" width="3.1640625" style="144" customWidth="1"/>
    <col min="3316" max="3316" width="17.1640625" style="144" customWidth="1"/>
    <col min="3317" max="3317" width="3.1640625" style="144" customWidth="1"/>
    <col min="3318" max="3318" width="17.1640625" style="144" customWidth="1"/>
    <col min="3319" max="3319" width="3.1640625" style="144" customWidth="1"/>
    <col min="3320" max="3320" width="17.1640625" style="144" customWidth="1"/>
    <col min="3321" max="3321" width="11.1640625" style="144" bestFit="1" customWidth="1"/>
    <col min="3322" max="3322" width="12.4140625" style="144" customWidth="1"/>
    <col min="3323" max="3323" width="11.1640625" style="144" customWidth="1"/>
    <col min="3324" max="3566" width="8.6640625" style="144"/>
    <col min="3567" max="3567" width="47.75" style="144" customWidth="1"/>
    <col min="3568" max="3568" width="8.6640625" style="144"/>
    <col min="3569" max="3569" width="3.1640625" style="144" customWidth="1"/>
    <col min="3570" max="3570" width="17.1640625" style="144" customWidth="1"/>
    <col min="3571" max="3571" width="3.1640625" style="144" customWidth="1"/>
    <col min="3572" max="3572" width="17.1640625" style="144" customWidth="1"/>
    <col min="3573" max="3573" width="3.1640625" style="144" customWidth="1"/>
    <col min="3574" max="3574" width="17.1640625" style="144" customWidth="1"/>
    <col min="3575" max="3575" width="3.1640625" style="144" customWidth="1"/>
    <col min="3576" max="3576" width="17.1640625" style="144" customWidth="1"/>
    <col min="3577" max="3577" width="11.1640625" style="144" bestFit="1" customWidth="1"/>
    <col min="3578" max="3578" width="12.4140625" style="144" customWidth="1"/>
    <col min="3579" max="3579" width="11.1640625" style="144" customWidth="1"/>
    <col min="3580" max="3822" width="8.6640625" style="144"/>
    <col min="3823" max="3823" width="47.75" style="144" customWidth="1"/>
    <col min="3824" max="3824" width="8.6640625" style="144"/>
    <col min="3825" max="3825" width="3.1640625" style="144" customWidth="1"/>
    <col min="3826" max="3826" width="17.1640625" style="144" customWidth="1"/>
    <col min="3827" max="3827" width="3.1640625" style="144" customWidth="1"/>
    <col min="3828" max="3828" width="17.1640625" style="144" customWidth="1"/>
    <col min="3829" max="3829" width="3.1640625" style="144" customWidth="1"/>
    <col min="3830" max="3830" width="17.1640625" style="144" customWidth="1"/>
    <col min="3831" max="3831" width="3.1640625" style="144" customWidth="1"/>
    <col min="3832" max="3832" width="17.1640625" style="144" customWidth="1"/>
    <col min="3833" max="3833" width="11.1640625" style="144" bestFit="1" customWidth="1"/>
    <col min="3834" max="3834" width="12.4140625" style="144" customWidth="1"/>
    <col min="3835" max="3835" width="11.1640625" style="144" customWidth="1"/>
    <col min="3836" max="4078" width="8.6640625" style="144"/>
    <col min="4079" max="4079" width="47.75" style="144" customWidth="1"/>
    <col min="4080" max="4080" width="8.6640625" style="144"/>
    <col min="4081" max="4081" width="3.1640625" style="144" customWidth="1"/>
    <col min="4082" max="4082" width="17.1640625" style="144" customWidth="1"/>
    <col min="4083" max="4083" width="3.1640625" style="144" customWidth="1"/>
    <col min="4084" max="4084" width="17.1640625" style="144" customWidth="1"/>
    <col min="4085" max="4085" width="3.1640625" style="144" customWidth="1"/>
    <col min="4086" max="4086" width="17.1640625" style="144" customWidth="1"/>
    <col min="4087" max="4087" width="3.1640625" style="144" customWidth="1"/>
    <col min="4088" max="4088" width="17.1640625" style="144" customWidth="1"/>
    <col min="4089" max="4089" width="11.1640625" style="144" bestFit="1" customWidth="1"/>
    <col min="4090" max="4090" width="12.4140625" style="144" customWidth="1"/>
    <col min="4091" max="4091" width="11.1640625" style="144" customWidth="1"/>
    <col min="4092" max="4334" width="8.6640625" style="144"/>
    <col min="4335" max="4335" width="47.75" style="144" customWidth="1"/>
    <col min="4336" max="4336" width="8.6640625" style="144"/>
    <col min="4337" max="4337" width="3.1640625" style="144" customWidth="1"/>
    <col min="4338" max="4338" width="17.1640625" style="144" customWidth="1"/>
    <col min="4339" max="4339" width="3.1640625" style="144" customWidth="1"/>
    <col min="4340" max="4340" width="17.1640625" style="144" customWidth="1"/>
    <col min="4341" max="4341" width="3.1640625" style="144" customWidth="1"/>
    <col min="4342" max="4342" width="17.1640625" style="144" customWidth="1"/>
    <col min="4343" max="4343" width="3.1640625" style="144" customWidth="1"/>
    <col min="4344" max="4344" width="17.1640625" style="144" customWidth="1"/>
    <col min="4345" max="4345" width="11.1640625" style="144" bestFit="1" customWidth="1"/>
    <col min="4346" max="4346" width="12.4140625" style="144" customWidth="1"/>
    <col min="4347" max="4347" width="11.1640625" style="144" customWidth="1"/>
    <col min="4348" max="4590" width="8.6640625" style="144"/>
    <col min="4591" max="4591" width="47.75" style="144" customWidth="1"/>
    <col min="4592" max="4592" width="8.6640625" style="144"/>
    <col min="4593" max="4593" width="3.1640625" style="144" customWidth="1"/>
    <col min="4594" max="4594" width="17.1640625" style="144" customWidth="1"/>
    <col min="4595" max="4595" width="3.1640625" style="144" customWidth="1"/>
    <col min="4596" max="4596" width="17.1640625" style="144" customWidth="1"/>
    <col min="4597" max="4597" width="3.1640625" style="144" customWidth="1"/>
    <col min="4598" max="4598" width="17.1640625" style="144" customWidth="1"/>
    <col min="4599" max="4599" width="3.1640625" style="144" customWidth="1"/>
    <col min="4600" max="4600" width="17.1640625" style="144" customWidth="1"/>
    <col min="4601" max="4601" width="11.1640625" style="144" bestFit="1" customWidth="1"/>
    <col min="4602" max="4602" width="12.4140625" style="144" customWidth="1"/>
    <col min="4603" max="4603" width="11.1640625" style="144" customWidth="1"/>
    <col min="4604" max="4846" width="8.6640625" style="144"/>
    <col min="4847" max="4847" width="47.75" style="144" customWidth="1"/>
    <col min="4848" max="4848" width="8.6640625" style="144"/>
    <col min="4849" max="4849" width="3.1640625" style="144" customWidth="1"/>
    <col min="4850" max="4850" width="17.1640625" style="144" customWidth="1"/>
    <col min="4851" max="4851" width="3.1640625" style="144" customWidth="1"/>
    <col min="4852" max="4852" width="17.1640625" style="144" customWidth="1"/>
    <col min="4853" max="4853" width="3.1640625" style="144" customWidth="1"/>
    <col min="4854" max="4854" width="17.1640625" style="144" customWidth="1"/>
    <col min="4855" max="4855" width="3.1640625" style="144" customWidth="1"/>
    <col min="4856" max="4856" width="17.1640625" style="144" customWidth="1"/>
    <col min="4857" max="4857" width="11.1640625" style="144" bestFit="1" customWidth="1"/>
    <col min="4858" max="4858" width="12.4140625" style="144" customWidth="1"/>
    <col min="4859" max="4859" width="11.1640625" style="144" customWidth="1"/>
    <col min="4860" max="5102" width="8.6640625" style="144"/>
    <col min="5103" max="5103" width="47.75" style="144" customWidth="1"/>
    <col min="5104" max="5104" width="8.6640625" style="144"/>
    <col min="5105" max="5105" width="3.1640625" style="144" customWidth="1"/>
    <col min="5106" max="5106" width="17.1640625" style="144" customWidth="1"/>
    <col min="5107" max="5107" width="3.1640625" style="144" customWidth="1"/>
    <col min="5108" max="5108" width="17.1640625" style="144" customWidth="1"/>
    <col min="5109" max="5109" width="3.1640625" style="144" customWidth="1"/>
    <col min="5110" max="5110" width="17.1640625" style="144" customWidth="1"/>
    <col min="5111" max="5111" width="3.1640625" style="144" customWidth="1"/>
    <col min="5112" max="5112" width="17.1640625" style="144" customWidth="1"/>
    <col min="5113" max="5113" width="11.1640625" style="144" bestFit="1" customWidth="1"/>
    <col min="5114" max="5114" width="12.4140625" style="144" customWidth="1"/>
    <col min="5115" max="5115" width="11.1640625" style="144" customWidth="1"/>
    <col min="5116" max="5358" width="8.6640625" style="144"/>
    <col min="5359" max="5359" width="47.75" style="144" customWidth="1"/>
    <col min="5360" max="5360" width="8.6640625" style="144"/>
    <col min="5361" max="5361" width="3.1640625" style="144" customWidth="1"/>
    <col min="5362" max="5362" width="17.1640625" style="144" customWidth="1"/>
    <col min="5363" max="5363" width="3.1640625" style="144" customWidth="1"/>
    <col min="5364" max="5364" width="17.1640625" style="144" customWidth="1"/>
    <col min="5365" max="5365" width="3.1640625" style="144" customWidth="1"/>
    <col min="5366" max="5366" width="17.1640625" style="144" customWidth="1"/>
    <col min="5367" max="5367" width="3.1640625" style="144" customWidth="1"/>
    <col min="5368" max="5368" width="17.1640625" style="144" customWidth="1"/>
    <col min="5369" max="5369" width="11.1640625" style="144" bestFit="1" customWidth="1"/>
    <col min="5370" max="5370" width="12.4140625" style="144" customWidth="1"/>
    <col min="5371" max="5371" width="11.1640625" style="144" customWidth="1"/>
    <col min="5372" max="5614" width="8.6640625" style="144"/>
    <col min="5615" max="5615" width="47.75" style="144" customWidth="1"/>
    <col min="5616" max="5616" width="8.6640625" style="144"/>
    <col min="5617" max="5617" width="3.1640625" style="144" customWidth="1"/>
    <col min="5618" max="5618" width="17.1640625" style="144" customWidth="1"/>
    <col min="5619" max="5619" width="3.1640625" style="144" customWidth="1"/>
    <col min="5620" max="5620" width="17.1640625" style="144" customWidth="1"/>
    <col min="5621" max="5621" width="3.1640625" style="144" customWidth="1"/>
    <col min="5622" max="5622" width="17.1640625" style="144" customWidth="1"/>
    <col min="5623" max="5623" width="3.1640625" style="144" customWidth="1"/>
    <col min="5624" max="5624" width="17.1640625" style="144" customWidth="1"/>
    <col min="5625" max="5625" width="11.1640625" style="144" bestFit="1" customWidth="1"/>
    <col min="5626" max="5626" width="12.4140625" style="144" customWidth="1"/>
    <col min="5627" max="5627" width="11.1640625" style="144" customWidth="1"/>
    <col min="5628" max="5870" width="8.6640625" style="144"/>
    <col min="5871" max="5871" width="47.75" style="144" customWidth="1"/>
    <col min="5872" max="5872" width="8.6640625" style="144"/>
    <col min="5873" max="5873" width="3.1640625" style="144" customWidth="1"/>
    <col min="5874" max="5874" width="17.1640625" style="144" customWidth="1"/>
    <col min="5875" max="5875" width="3.1640625" style="144" customWidth="1"/>
    <col min="5876" max="5876" width="17.1640625" style="144" customWidth="1"/>
    <col min="5877" max="5877" width="3.1640625" style="144" customWidth="1"/>
    <col min="5878" max="5878" width="17.1640625" style="144" customWidth="1"/>
    <col min="5879" max="5879" width="3.1640625" style="144" customWidth="1"/>
    <col min="5880" max="5880" width="17.1640625" style="144" customWidth="1"/>
    <col min="5881" max="5881" width="11.1640625" style="144" bestFit="1" customWidth="1"/>
    <col min="5882" max="5882" width="12.4140625" style="144" customWidth="1"/>
    <col min="5883" max="5883" width="11.1640625" style="144" customWidth="1"/>
    <col min="5884" max="6126" width="8.6640625" style="144"/>
    <col min="6127" max="6127" width="47.75" style="144" customWidth="1"/>
    <col min="6128" max="6128" width="8.6640625" style="144"/>
    <col min="6129" max="6129" width="3.1640625" style="144" customWidth="1"/>
    <col min="6130" max="6130" width="17.1640625" style="144" customWidth="1"/>
    <col min="6131" max="6131" width="3.1640625" style="144" customWidth="1"/>
    <col min="6132" max="6132" width="17.1640625" style="144" customWidth="1"/>
    <col min="6133" max="6133" width="3.1640625" style="144" customWidth="1"/>
    <col min="6134" max="6134" width="17.1640625" style="144" customWidth="1"/>
    <col min="6135" max="6135" width="3.1640625" style="144" customWidth="1"/>
    <col min="6136" max="6136" width="17.1640625" style="144" customWidth="1"/>
    <col min="6137" max="6137" width="11.1640625" style="144" bestFit="1" customWidth="1"/>
    <col min="6138" max="6138" width="12.4140625" style="144" customWidth="1"/>
    <col min="6139" max="6139" width="11.1640625" style="144" customWidth="1"/>
    <col min="6140" max="6382" width="8.6640625" style="144"/>
    <col min="6383" max="6383" width="47.75" style="144" customWidth="1"/>
    <col min="6384" max="6384" width="8.6640625" style="144"/>
    <col min="6385" max="6385" width="3.1640625" style="144" customWidth="1"/>
    <col min="6386" max="6386" width="17.1640625" style="144" customWidth="1"/>
    <col min="6387" max="6387" width="3.1640625" style="144" customWidth="1"/>
    <col min="6388" max="6388" width="17.1640625" style="144" customWidth="1"/>
    <col min="6389" max="6389" width="3.1640625" style="144" customWidth="1"/>
    <col min="6390" max="6390" width="17.1640625" style="144" customWidth="1"/>
    <col min="6391" max="6391" width="3.1640625" style="144" customWidth="1"/>
    <col min="6392" max="6392" width="17.1640625" style="144" customWidth="1"/>
    <col min="6393" max="6393" width="11.1640625" style="144" bestFit="1" customWidth="1"/>
    <col min="6394" max="6394" width="12.4140625" style="144" customWidth="1"/>
    <col min="6395" max="6395" width="11.1640625" style="144" customWidth="1"/>
    <col min="6396" max="6638" width="8.6640625" style="144"/>
    <col min="6639" max="6639" width="47.75" style="144" customWidth="1"/>
    <col min="6640" max="6640" width="8.6640625" style="144"/>
    <col min="6641" max="6641" width="3.1640625" style="144" customWidth="1"/>
    <col min="6642" max="6642" width="17.1640625" style="144" customWidth="1"/>
    <col min="6643" max="6643" width="3.1640625" style="144" customWidth="1"/>
    <col min="6644" max="6644" width="17.1640625" style="144" customWidth="1"/>
    <col min="6645" max="6645" width="3.1640625" style="144" customWidth="1"/>
    <col min="6646" max="6646" width="17.1640625" style="144" customWidth="1"/>
    <col min="6647" max="6647" width="3.1640625" style="144" customWidth="1"/>
    <col min="6648" max="6648" width="17.1640625" style="144" customWidth="1"/>
    <col min="6649" max="6649" width="11.1640625" style="144" bestFit="1" customWidth="1"/>
    <col min="6650" max="6650" width="12.4140625" style="144" customWidth="1"/>
    <col min="6651" max="6651" width="11.1640625" style="144" customWidth="1"/>
    <col min="6652" max="6894" width="8.6640625" style="144"/>
    <col min="6895" max="6895" width="47.75" style="144" customWidth="1"/>
    <col min="6896" max="6896" width="8.6640625" style="144"/>
    <col min="6897" max="6897" width="3.1640625" style="144" customWidth="1"/>
    <col min="6898" max="6898" width="17.1640625" style="144" customWidth="1"/>
    <col min="6899" max="6899" width="3.1640625" style="144" customWidth="1"/>
    <col min="6900" max="6900" width="17.1640625" style="144" customWidth="1"/>
    <col min="6901" max="6901" width="3.1640625" style="144" customWidth="1"/>
    <col min="6902" max="6902" width="17.1640625" style="144" customWidth="1"/>
    <col min="6903" max="6903" width="3.1640625" style="144" customWidth="1"/>
    <col min="6904" max="6904" width="17.1640625" style="144" customWidth="1"/>
    <col min="6905" max="6905" width="11.1640625" style="144" bestFit="1" customWidth="1"/>
    <col min="6906" max="6906" width="12.4140625" style="144" customWidth="1"/>
    <col min="6907" max="6907" width="11.1640625" style="144" customWidth="1"/>
    <col min="6908" max="7150" width="8.6640625" style="144"/>
    <col min="7151" max="7151" width="47.75" style="144" customWidth="1"/>
    <col min="7152" max="7152" width="8.6640625" style="144"/>
    <col min="7153" max="7153" width="3.1640625" style="144" customWidth="1"/>
    <col min="7154" max="7154" width="17.1640625" style="144" customWidth="1"/>
    <col min="7155" max="7155" width="3.1640625" style="144" customWidth="1"/>
    <col min="7156" max="7156" width="17.1640625" style="144" customWidth="1"/>
    <col min="7157" max="7157" width="3.1640625" style="144" customWidth="1"/>
    <col min="7158" max="7158" width="17.1640625" style="144" customWidth="1"/>
    <col min="7159" max="7159" width="3.1640625" style="144" customWidth="1"/>
    <col min="7160" max="7160" width="17.1640625" style="144" customWidth="1"/>
    <col min="7161" max="7161" width="11.1640625" style="144" bestFit="1" customWidth="1"/>
    <col min="7162" max="7162" width="12.4140625" style="144" customWidth="1"/>
    <col min="7163" max="7163" width="11.1640625" style="144" customWidth="1"/>
    <col min="7164" max="7406" width="8.6640625" style="144"/>
    <col min="7407" max="7407" width="47.75" style="144" customWidth="1"/>
    <col min="7408" max="7408" width="8.6640625" style="144"/>
    <col min="7409" max="7409" width="3.1640625" style="144" customWidth="1"/>
    <col min="7410" max="7410" width="17.1640625" style="144" customWidth="1"/>
    <col min="7411" max="7411" width="3.1640625" style="144" customWidth="1"/>
    <col min="7412" max="7412" width="17.1640625" style="144" customWidth="1"/>
    <col min="7413" max="7413" width="3.1640625" style="144" customWidth="1"/>
    <col min="7414" max="7414" width="17.1640625" style="144" customWidth="1"/>
    <col min="7415" max="7415" width="3.1640625" style="144" customWidth="1"/>
    <col min="7416" max="7416" width="17.1640625" style="144" customWidth="1"/>
    <col min="7417" max="7417" width="11.1640625" style="144" bestFit="1" customWidth="1"/>
    <col min="7418" max="7418" width="12.4140625" style="144" customWidth="1"/>
    <col min="7419" max="7419" width="11.1640625" style="144" customWidth="1"/>
    <col min="7420" max="7662" width="8.6640625" style="144"/>
    <col min="7663" max="7663" width="47.75" style="144" customWidth="1"/>
    <col min="7664" max="7664" width="8.6640625" style="144"/>
    <col min="7665" max="7665" width="3.1640625" style="144" customWidth="1"/>
    <col min="7666" max="7666" width="17.1640625" style="144" customWidth="1"/>
    <col min="7667" max="7667" width="3.1640625" style="144" customWidth="1"/>
    <col min="7668" max="7668" width="17.1640625" style="144" customWidth="1"/>
    <col min="7669" max="7669" width="3.1640625" style="144" customWidth="1"/>
    <col min="7670" max="7670" width="17.1640625" style="144" customWidth="1"/>
    <col min="7671" max="7671" width="3.1640625" style="144" customWidth="1"/>
    <col min="7672" max="7672" width="17.1640625" style="144" customWidth="1"/>
    <col min="7673" max="7673" width="11.1640625" style="144" bestFit="1" customWidth="1"/>
    <col min="7674" max="7674" width="12.4140625" style="144" customWidth="1"/>
    <col min="7675" max="7675" width="11.1640625" style="144" customWidth="1"/>
    <col min="7676" max="7918" width="8.6640625" style="144"/>
    <col min="7919" max="7919" width="47.75" style="144" customWidth="1"/>
    <col min="7920" max="7920" width="8.6640625" style="144"/>
    <col min="7921" max="7921" width="3.1640625" style="144" customWidth="1"/>
    <col min="7922" max="7922" width="17.1640625" style="144" customWidth="1"/>
    <col min="7923" max="7923" width="3.1640625" style="144" customWidth="1"/>
    <col min="7924" max="7924" width="17.1640625" style="144" customWidth="1"/>
    <col min="7925" max="7925" width="3.1640625" style="144" customWidth="1"/>
    <col min="7926" max="7926" width="17.1640625" style="144" customWidth="1"/>
    <col min="7927" max="7927" width="3.1640625" style="144" customWidth="1"/>
    <col min="7928" max="7928" width="17.1640625" style="144" customWidth="1"/>
    <col min="7929" max="7929" width="11.1640625" style="144" bestFit="1" customWidth="1"/>
    <col min="7930" max="7930" width="12.4140625" style="144" customWidth="1"/>
    <col min="7931" max="7931" width="11.1640625" style="144" customWidth="1"/>
    <col min="7932" max="8174" width="8.6640625" style="144"/>
    <col min="8175" max="8175" width="47.75" style="144" customWidth="1"/>
    <col min="8176" max="8176" width="8.6640625" style="144"/>
    <col min="8177" max="8177" width="3.1640625" style="144" customWidth="1"/>
    <col min="8178" max="8178" width="17.1640625" style="144" customWidth="1"/>
    <col min="8179" max="8179" width="3.1640625" style="144" customWidth="1"/>
    <col min="8180" max="8180" width="17.1640625" style="144" customWidth="1"/>
    <col min="8181" max="8181" width="3.1640625" style="144" customWidth="1"/>
    <col min="8182" max="8182" width="17.1640625" style="144" customWidth="1"/>
    <col min="8183" max="8183" width="3.1640625" style="144" customWidth="1"/>
    <col min="8184" max="8184" width="17.1640625" style="144" customWidth="1"/>
    <col min="8185" max="8185" width="11.1640625" style="144" bestFit="1" customWidth="1"/>
    <col min="8186" max="8186" width="12.4140625" style="144" customWidth="1"/>
    <col min="8187" max="8187" width="11.1640625" style="144" customWidth="1"/>
    <col min="8188" max="8430" width="8.6640625" style="144"/>
    <col min="8431" max="8431" width="47.75" style="144" customWidth="1"/>
    <col min="8432" max="8432" width="8.6640625" style="144"/>
    <col min="8433" max="8433" width="3.1640625" style="144" customWidth="1"/>
    <col min="8434" max="8434" width="17.1640625" style="144" customWidth="1"/>
    <col min="8435" max="8435" width="3.1640625" style="144" customWidth="1"/>
    <col min="8436" max="8436" width="17.1640625" style="144" customWidth="1"/>
    <col min="8437" max="8437" width="3.1640625" style="144" customWidth="1"/>
    <col min="8438" max="8438" width="17.1640625" style="144" customWidth="1"/>
    <col min="8439" max="8439" width="3.1640625" style="144" customWidth="1"/>
    <col min="8440" max="8440" width="17.1640625" style="144" customWidth="1"/>
    <col min="8441" max="8441" width="11.1640625" style="144" bestFit="1" customWidth="1"/>
    <col min="8442" max="8442" width="12.4140625" style="144" customWidth="1"/>
    <col min="8443" max="8443" width="11.1640625" style="144" customWidth="1"/>
    <col min="8444" max="8686" width="8.6640625" style="144"/>
    <col min="8687" max="8687" width="47.75" style="144" customWidth="1"/>
    <col min="8688" max="8688" width="8.6640625" style="144"/>
    <col min="8689" max="8689" width="3.1640625" style="144" customWidth="1"/>
    <col min="8690" max="8690" width="17.1640625" style="144" customWidth="1"/>
    <col min="8691" max="8691" width="3.1640625" style="144" customWidth="1"/>
    <col min="8692" max="8692" width="17.1640625" style="144" customWidth="1"/>
    <col min="8693" max="8693" width="3.1640625" style="144" customWidth="1"/>
    <col min="8694" max="8694" width="17.1640625" style="144" customWidth="1"/>
    <col min="8695" max="8695" width="3.1640625" style="144" customWidth="1"/>
    <col min="8696" max="8696" width="17.1640625" style="144" customWidth="1"/>
    <col min="8697" max="8697" width="11.1640625" style="144" bestFit="1" customWidth="1"/>
    <col min="8698" max="8698" width="12.4140625" style="144" customWidth="1"/>
    <col min="8699" max="8699" width="11.1640625" style="144" customWidth="1"/>
    <col min="8700" max="8942" width="8.6640625" style="144"/>
    <col min="8943" max="8943" width="47.75" style="144" customWidth="1"/>
    <col min="8944" max="8944" width="8.6640625" style="144"/>
    <col min="8945" max="8945" width="3.1640625" style="144" customWidth="1"/>
    <col min="8946" max="8946" width="17.1640625" style="144" customWidth="1"/>
    <col min="8947" max="8947" width="3.1640625" style="144" customWidth="1"/>
    <col min="8948" max="8948" width="17.1640625" style="144" customWidth="1"/>
    <col min="8949" max="8949" width="3.1640625" style="144" customWidth="1"/>
    <col min="8950" max="8950" width="17.1640625" style="144" customWidth="1"/>
    <col min="8951" max="8951" width="3.1640625" style="144" customWidth="1"/>
    <col min="8952" max="8952" width="17.1640625" style="144" customWidth="1"/>
    <col min="8953" max="8953" width="11.1640625" style="144" bestFit="1" customWidth="1"/>
    <col min="8954" max="8954" width="12.4140625" style="144" customWidth="1"/>
    <col min="8955" max="8955" width="11.1640625" style="144" customWidth="1"/>
    <col min="8956" max="9198" width="8.6640625" style="144"/>
    <col min="9199" max="9199" width="47.75" style="144" customWidth="1"/>
    <col min="9200" max="9200" width="8.6640625" style="144"/>
    <col min="9201" max="9201" width="3.1640625" style="144" customWidth="1"/>
    <col min="9202" max="9202" width="17.1640625" style="144" customWidth="1"/>
    <col min="9203" max="9203" width="3.1640625" style="144" customWidth="1"/>
    <col min="9204" max="9204" width="17.1640625" style="144" customWidth="1"/>
    <col min="9205" max="9205" width="3.1640625" style="144" customWidth="1"/>
    <col min="9206" max="9206" width="17.1640625" style="144" customWidth="1"/>
    <col min="9207" max="9207" width="3.1640625" style="144" customWidth="1"/>
    <col min="9208" max="9208" width="17.1640625" style="144" customWidth="1"/>
    <col min="9209" max="9209" width="11.1640625" style="144" bestFit="1" customWidth="1"/>
    <col min="9210" max="9210" width="12.4140625" style="144" customWidth="1"/>
    <col min="9211" max="9211" width="11.1640625" style="144" customWidth="1"/>
    <col min="9212" max="9454" width="8.6640625" style="144"/>
    <col min="9455" max="9455" width="47.75" style="144" customWidth="1"/>
    <col min="9456" max="9456" width="8.6640625" style="144"/>
    <col min="9457" max="9457" width="3.1640625" style="144" customWidth="1"/>
    <col min="9458" max="9458" width="17.1640625" style="144" customWidth="1"/>
    <col min="9459" max="9459" width="3.1640625" style="144" customWidth="1"/>
    <col min="9460" max="9460" width="17.1640625" style="144" customWidth="1"/>
    <col min="9461" max="9461" width="3.1640625" style="144" customWidth="1"/>
    <col min="9462" max="9462" width="17.1640625" style="144" customWidth="1"/>
    <col min="9463" max="9463" width="3.1640625" style="144" customWidth="1"/>
    <col min="9464" max="9464" width="17.1640625" style="144" customWidth="1"/>
    <col min="9465" max="9465" width="11.1640625" style="144" bestFit="1" customWidth="1"/>
    <col min="9466" max="9466" width="12.4140625" style="144" customWidth="1"/>
    <col min="9467" max="9467" width="11.1640625" style="144" customWidth="1"/>
    <col min="9468" max="9710" width="8.6640625" style="144"/>
    <col min="9711" max="9711" width="47.75" style="144" customWidth="1"/>
    <col min="9712" max="9712" width="8.6640625" style="144"/>
    <col min="9713" max="9713" width="3.1640625" style="144" customWidth="1"/>
    <col min="9714" max="9714" width="17.1640625" style="144" customWidth="1"/>
    <col min="9715" max="9715" width="3.1640625" style="144" customWidth="1"/>
    <col min="9716" max="9716" width="17.1640625" style="144" customWidth="1"/>
    <col min="9717" max="9717" width="3.1640625" style="144" customWidth="1"/>
    <col min="9718" max="9718" width="17.1640625" style="144" customWidth="1"/>
    <col min="9719" max="9719" width="3.1640625" style="144" customWidth="1"/>
    <col min="9720" max="9720" width="17.1640625" style="144" customWidth="1"/>
    <col min="9721" max="9721" width="11.1640625" style="144" bestFit="1" customWidth="1"/>
    <col min="9722" max="9722" width="12.4140625" style="144" customWidth="1"/>
    <col min="9723" max="9723" width="11.1640625" style="144" customWidth="1"/>
    <col min="9724" max="9966" width="8.6640625" style="144"/>
    <col min="9967" max="9967" width="47.75" style="144" customWidth="1"/>
    <col min="9968" max="9968" width="8.6640625" style="144"/>
    <col min="9969" max="9969" width="3.1640625" style="144" customWidth="1"/>
    <col min="9970" max="9970" width="17.1640625" style="144" customWidth="1"/>
    <col min="9971" max="9971" width="3.1640625" style="144" customWidth="1"/>
    <col min="9972" max="9972" width="17.1640625" style="144" customWidth="1"/>
    <col min="9973" max="9973" width="3.1640625" style="144" customWidth="1"/>
    <col min="9974" max="9974" width="17.1640625" style="144" customWidth="1"/>
    <col min="9975" max="9975" width="3.1640625" style="144" customWidth="1"/>
    <col min="9976" max="9976" width="17.1640625" style="144" customWidth="1"/>
    <col min="9977" max="9977" width="11.1640625" style="144" bestFit="1" customWidth="1"/>
    <col min="9978" max="9978" width="12.4140625" style="144" customWidth="1"/>
    <col min="9979" max="9979" width="11.1640625" style="144" customWidth="1"/>
    <col min="9980" max="10222" width="8.6640625" style="144"/>
    <col min="10223" max="10223" width="47.75" style="144" customWidth="1"/>
    <col min="10224" max="10224" width="8.6640625" style="144"/>
    <col min="10225" max="10225" width="3.1640625" style="144" customWidth="1"/>
    <col min="10226" max="10226" width="17.1640625" style="144" customWidth="1"/>
    <col min="10227" max="10227" width="3.1640625" style="144" customWidth="1"/>
    <col min="10228" max="10228" width="17.1640625" style="144" customWidth="1"/>
    <col min="10229" max="10229" width="3.1640625" style="144" customWidth="1"/>
    <col min="10230" max="10230" width="17.1640625" style="144" customWidth="1"/>
    <col min="10231" max="10231" width="3.1640625" style="144" customWidth="1"/>
    <col min="10232" max="10232" width="17.1640625" style="144" customWidth="1"/>
    <col min="10233" max="10233" width="11.1640625" style="144" bestFit="1" customWidth="1"/>
    <col min="10234" max="10234" width="12.4140625" style="144" customWidth="1"/>
    <col min="10235" max="10235" width="11.1640625" style="144" customWidth="1"/>
    <col min="10236" max="10478" width="8.6640625" style="144"/>
    <col min="10479" max="10479" width="47.75" style="144" customWidth="1"/>
    <col min="10480" max="10480" width="8.6640625" style="144"/>
    <col min="10481" max="10481" width="3.1640625" style="144" customWidth="1"/>
    <col min="10482" max="10482" width="17.1640625" style="144" customWidth="1"/>
    <col min="10483" max="10483" width="3.1640625" style="144" customWidth="1"/>
    <col min="10484" max="10484" width="17.1640625" style="144" customWidth="1"/>
    <col min="10485" max="10485" width="3.1640625" style="144" customWidth="1"/>
    <col min="10486" max="10486" width="17.1640625" style="144" customWidth="1"/>
    <col min="10487" max="10487" width="3.1640625" style="144" customWidth="1"/>
    <col min="10488" max="10488" width="17.1640625" style="144" customWidth="1"/>
    <col min="10489" max="10489" width="11.1640625" style="144" bestFit="1" customWidth="1"/>
    <col min="10490" max="10490" width="12.4140625" style="144" customWidth="1"/>
    <col min="10491" max="10491" width="11.1640625" style="144" customWidth="1"/>
    <col min="10492" max="10734" width="8.6640625" style="144"/>
    <col min="10735" max="10735" width="47.75" style="144" customWidth="1"/>
    <col min="10736" max="10736" width="8.6640625" style="144"/>
    <col min="10737" max="10737" width="3.1640625" style="144" customWidth="1"/>
    <col min="10738" max="10738" width="17.1640625" style="144" customWidth="1"/>
    <col min="10739" max="10739" width="3.1640625" style="144" customWidth="1"/>
    <col min="10740" max="10740" width="17.1640625" style="144" customWidth="1"/>
    <col min="10741" max="10741" width="3.1640625" style="144" customWidth="1"/>
    <col min="10742" max="10742" width="17.1640625" style="144" customWidth="1"/>
    <col min="10743" max="10743" width="3.1640625" style="144" customWidth="1"/>
    <col min="10744" max="10744" width="17.1640625" style="144" customWidth="1"/>
    <col min="10745" max="10745" width="11.1640625" style="144" bestFit="1" customWidth="1"/>
    <col min="10746" max="10746" width="12.4140625" style="144" customWidth="1"/>
    <col min="10747" max="10747" width="11.1640625" style="144" customWidth="1"/>
    <col min="10748" max="10990" width="8.6640625" style="144"/>
    <col min="10991" max="10991" width="47.75" style="144" customWidth="1"/>
    <col min="10992" max="10992" width="8.6640625" style="144"/>
    <col min="10993" max="10993" width="3.1640625" style="144" customWidth="1"/>
    <col min="10994" max="10994" width="17.1640625" style="144" customWidth="1"/>
    <col min="10995" max="10995" width="3.1640625" style="144" customWidth="1"/>
    <col min="10996" max="10996" width="17.1640625" style="144" customWidth="1"/>
    <col min="10997" max="10997" width="3.1640625" style="144" customWidth="1"/>
    <col min="10998" max="10998" width="17.1640625" style="144" customWidth="1"/>
    <col min="10999" max="10999" width="3.1640625" style="144" customWidth="1"/>
    <col min="11000" max="11000" width="17.1640625" style="144" customWidth="1"/>
    <col min="11001" max="11001" width="11.1640625" style="144" bestFit="1" customWidth="1"/>
    <col min="11002" max="11002" width="12.4140625" style="144" customWidth="1"/>
    <col min="11003" max="11003" width="11.1640625" style="144" customWidth="1"/>
    <col min="11004" max="11246" width="8.6640625" style="144"/>
    <col min="11247" max="11247" width="47.75" style="144" customWidth="1"/>
    <col min="11248" max="11248" width="8.6640625" style="144"/>
    <col min="11249" max="11249" width="3.1640625" style="144" customWidth="1"/>
    <col min="11250" max="11250" width="17.1640625" style="144" customWidth="1"/>
    <col min="11251" max="11251" width="3.1640625" style="144" customWidth="1"/>
    <col min="11252" max="11252" width="17.1640625" style="144" customWidth="1"/>
    <col min="11253" max="11253" width="3.1640625" style="144" customWidth="1"/>
    <col min="11254" max="11254" width="17.1640625" style="144" customWidth="1"/>
    <col min="11255" max="11255" width="3.1640625" style="144" customWidth="1"/>
    <col min="11256" max="11256" width="17.1640625" style="144" customWidth="1"/>
    <col min="11257" max="11257" width="11.1640625" style="144" bestFit="1" customWidth="1"/>
    <col min="11258" max="11258" width="12.4140625" style="144" customWidth="1"/>
    <col min="11259" max="11259" width="11.1640625" style="144" customWidth="1"/>
    <col min="11260" max="11502" width="8.6640625" style="144"/>
    <col min="11503" max="11503" width="47.75" style="144" customWidth="1"/>
    <col min="11504" max="11504" width="8.6640625" style="144"/>
    <col min="11505" max="11505" width="3.1640625" style="144" customWidth="1"/>
    <col min="11506" max="11506" width="17.1640625" style="144" customWidth="1"/>
    <col min="11507" max="11507" width="3.1640625" style="144" customWidth="1"/>
    <col min="11508" max="11508" width="17.1640625" style="144" customWidth="1"/>
    <col min="11509" max="11509" width="3.1640625" style="144" customWidth="1"/>
    <col min="11510" max="11510" width="17.1640625" style="144" customWidth="1"/>
    <col min="11511" max="11511" width="3.1640625" style="144" customWidth="1"/>
    <col min="11512" max="11512" width="17.1640625" style="144" customWidth="1"/>
    <col min="11513" max="11513" width="11.1640625" style="144" bestFit="1" customWidth="1"/>
    <col min="11514" max="11514" width="12.4140625" style="144" customWidth="1"/>
    <col min="11515" max="11515" width="11.1640625" style="144" customWidth="1"/>
    <col min="11516" max="11758" width="8.6640625" style="144"/>
    <col min="11759" max="11759" width="47.75" style="144" customWidth="1"/>
    <col min="11760" max="11760" width="8.6640625" style="144"/>
    <col min="11761" max="11761" width="3.1640625" style="144" customWidth="1"/>
    <col min="11762" max="11762" width="17.1640625" style="144" customWidth="1"/>
    <col min="11763" max="11763" width="3.1640625" style="144" customWidth="1"/>
    <col min="11764" max="11764" width="17.1640625" style="144" customWidth="1"/>
    <col min="11765" max="11765" width="3.1640625" style="144" customWidth="1"/>
    <col min="11766" max="11766" width="17.1640625" style="144" customWidth="1"/>
    <col min="11767" max="11767" width="3.1640625" style="144" customWidth="1"/>
    <col min="11768" max="11768" width="17.1640625" style="144" customWidth="1"/>
    <col min="11769" max="11769" width="11.1640625" style="144" bestFit="1" customWidth="1"/>
    <col min="11770" max="11770" width="12.4140625" style="144" customWidth="1"/>
    <col min="11771" max="11771" width="11.1640625" style="144" customWidth="1"/>
    <col min="11772" max="12014" width="8.6640625" style="144"/>
    <col min="12015" max="12015" width="47.75" style="144" customWidth="1"/>
    <col min="12016" max="12016" width="8.6640625" style="144"/>
    <col min="12017" max="12017" width="3.1640625" style="144" customWidth="1"/>
    <col min="12018" max="12018" width="17.1640625" style="144" customWidth="1"/>
    <col min="12019" max="12019" width="3.1640625" style="144" customWidth="1"/>
    <col min="12020" max="12020" width="17.1640625" style="144" customWidth="1"/>
    <col min="12021" max="12021" width="3.1640625" style="144" customWidth="1"/>
    <col min="12022" max="12022" width="17.1640625" style="144" customWidth="1"/>
    <col min="12023" max="12023" width="3.1640625" style="144" customWidth="1"/>
    <col min="12024" max="12024" width="17.1640625" style="144" customWidth="1"/>
    <col min="12025" max="12025" width="11.1640625" style="144" bestFit="1" customWidth="1"/>
    <col min="12026" max="12026" width="12.4140625" style="144" customWidth="1"/>
    <col min="12027" max="12027" width="11.1640625" style="144" customWidth="1"/>
    <col min="12028" max="12270" width="8.6640625" style="144"/>
    <col min="12271" max="12271" width="47.75" style="144" customWidth="1"/>
    <col min="12272" max="12272" width="8.6640625" style="144"/>
    <col min="12273" max="12273" width="3.1640625" style="144" customWidth="1"/>
    <col min="12274" max="12274" width="17.1640625" style="144" customWidth="1"/>
    <col min="12275" max="12275" width="3.1640625" style="144" customWidth="1"/>
    <col min="12276" max="12276" width="17.1640625" style="144" customWidth="1"/>
    <col min="12277" max="12277" width="3.1640625" style="144" customWidth="1"/>
    <col min="12278" max="12278" width="17.1640625" style="144" customWidth="1"/>
    <col min="12279" max="12279" width="3.1640625" style="144" customWidth="1"/>
    <col min="12280" max="12280" width="17.1640625" style="144" customWidth="1"/>
    <col min="12281" max="12281" width="11.1640625" style="144" bestFit="1" customWidth="1"/>
    <col min="12282" max="12282" width="12.4140625" style="144" customWidth="1"/>
    <col min="12283" max="12283" width="11.1640625" style="144" customWidth="1"/>
    <col min="12284" max="12526" width="8.6640625" style="144"/>
    <col min="12527" max="12527" width="47.75" style="144" customWidth="1"/>
    <col min="12528" max="12528" width="8.6640625" style="144"/>
    <col min="12529" max="12529" width="3.1640625" style="144" customWidth="1"/>
    <col min="12530" max="12530" width="17.1640625" style="144" customWidth="1"/>
    <col min="12531" max="12531" width="3.1640625" style="144" customWidth="1"/>
    <col min="12532" max="12532" width="17.1640625" style="144" customWidth="1"/>
    <col min="12533" max="12533" width="3.1640625" style="144" customWidth="1"/>
    <col min="12534" max="12534" width="17.1640625" style="144" customWidth="1"/>
    <col min="12535" max="12535" width="3.1640625" style="144" customWidth="1"/>
    <col min="12536" max="12536" width="17.1640625" style="144" customWidth="1"/>
    <col min="12537" max="12537" width="11.1640625" style="144" bestFit="1" customWidth="1"/>
    <col min="12538" max="12538" width="12.4140625" style="144" customWidth="1"/>
    <col min="12539" max="12539" width="11.1640625" style="144" customWidth="1"/>
    <col min="12540" max="12782" width="8.6640625" style="144"/>
    <col min="12783" max="12783" width="47.75" style="144" customWidth="1"/>
    <col min="12784" max="12784" width="8.6640625" style="144"/>
    <col min="12785" max="12785" width="3.1640625" style="144" customWidth="1"/>
    <col min="12786" max="12786" width="17.1640625" style="144" customWidth="1"/>
    <col min="12787" max="12787" width="3.1640625" style="144" customWidth="1"/>
    <col min="12788" max="12788" width="17.1640625" style="144" customWidth="1"/>
    <col min="12789" max="12789" width="3.1640625" style="144" customWidth="1"/>
    <col min="12790" max="12790" width="17.1640625" style="144" customWidth="1"/>
    <col min="12791" max="12791" width="3.1640625" style="144" customWidth="1"/>
    <col min="12792" max="12792" width="17.1640625" style="144" customWidth="1"/>
    <col min="12793" max="12793" width="11.1640625" style="144" bestFit="1" customWidth="1"/>
    <col min="12794" max="12794" width="12.4140625" style="144" customWidth="1"/>
    <col min="12795" max="12795" width="11.1640625" style="144" customWidth="1"/>
    <col min="12796" max="13038" width="8.6640625" style="144"/>
    <col min="13039" max="13039" width="47.75" style="144" customWidth="1"/>
    <col min="13040" max="13040" width="8.6640625" style="144"/>
    <col min="13041" max="13041" width="3.1640625" style="144" customWidth="1"/>
    <col min="13042" max="13042" width="17.1640625" style="144" customWidth="1"/>
    <col min="13043" max="13043" width="3.1640625" style="144" customWidth="1"/>
    <col min="13044" max="13044" width="17.1640625" style="144" customWidth="1"/>
    <col min="13045" max="13045" width="3.1640625" style="144" customWidth="1"/>
    <col min="13046" max="13046" width="17.1640625" style="144" customWidth="1"/>
    <col min="13047" max="13047" width="3.1640625" style="144" customWidth="1"/>
    <col min="13048" max="13048" width="17.1640625" style="144" customWidth="1"/>
    <col min="13049" max="13049" width="11.1640625" style="144" bestFit="1" customWidth="1"/>
    <col min="13050" max="13050" width="12.4140625" style="144" customWidth="1"/>
    <col min="13051" max="13051" width="11.1640625" style="144" customWidth="1"/>
    <col min="13052" max="13294" width="8.6640625" style="144"/>
    <col min="13295" max="13295" width="47.75" style="144" customWidth="1"/>
    <col min="13296" max="13296" width="8.6640625" style="144"/>
    <col min="13297" max="13297" width="3.1640625" style="144" customWidth="1"/>
    <col min="13298" max="13298" width="17.1640625" style="144" customWidth="1"/>
    <col min="13299" max="13299" width="3.1640625" style="144" customWidth="1"/>
    <col min="13300" max="13300" width="17.1640625" style="144" customWidth="1"/>
    <col min="13301" max="13301" width="3.1640625" style="144" customWidth="1"/>
    <col min="13302" max="13302" width="17.1640625" style="144" customWidth="1"/>
    <col min="13303" max="13303" width="3.1640625" style="144" customWidth="1"/>
    <col min="13304" max="13304" width="17.1640625" style="144" customWidth="1"/>
    <col min="13305" max="13305" width="11.1640625" style="144" bestFit="1" customWidth="1"/>
    <col min="13306" max="13306" width="12.4140625" style="144" customWidth="1"/>
    <col min="13307" max="13307" width="11.1640625" style="144" customWidth="1"/>
    <col min="13308" max="13550" width="8.6640625" style="144"/>
    <col min="13551" max="13551" width="47.75" style="144" customWidth="1"/>
    <col min="13552" max="13552" width="8.6640625" style="144"/>
    <col min="13553" max="13553" width="3.1640625" style="144" customWidth="1"/>
    <col min="13554" max="13554" width="17.1640625" style="144" customWidth="1"/>
    <col min="13555" max="13555" width="3.1640625" style="144" customWidth="1"/>
    <col min="13556" max="13556" width="17.1640625" style="144" customWidth="1"/>
    <col min="13557" max="13557" width="3.1640625" style="144" customWidth="1"/>
    <col min="13558" max="13558" width="17.1640625" style="144" customWidth="1"/>
    <col min="13559" max="13559" width="3.1640625" style="144" customWidth="1"/>
    <col min="13560" max="13560" width="17.1640625" style="144" customWidth="1"/>
    <col min="13561" max="13561" width="11.1640625" style="144" bestFit="1" customWidth="1"/>
    <col min="13562" max="13562" width="12.4140625" style="144" customWidth="1"/>
    <col min="13563" max="13563" width="11.1640625" style="144" customWidth="1"/>
    <col min="13564" max="13806" width="8.6640625" style="144"/>
    <col min="13807" max="13807" width="47.75" style="144" customWidth="1"/>
    <col min="13808" max="13808" width="8.6640625" style="144"/>
    <col min="13809" max="13809" width="3.1640625" style="144" customWidth="1"/>
    <col min="13810" max="13810" width="17.1640625" style="144" customWidth="1"/>
    <col min="13811" max="13811" width="3.1640625" style="144" customWidth="1"/>
    <col min="13812" max="13812" width="17.1640625" style="144" customWidth="1"/>
    <col min="13813" max="13813" width="3.1640625" style="144" customWidth="1"/>
    <col min="13814" max="13814" width="17.1640625" style="144" customWidth="1"/>
    <col min="13815" max="13815" width="3.1640625" style="144" customWidth="1"/>
    <col min="13816" max="13816" width="17.1640625" style="144" customWidth="1"/>
    <col min="13817" max="13817" width="11.1640625" style="144" bestFit="1" customWidth="1"/>
    <col min="13818" max="13818" width="12.4140625" style="144" customWidth="1"/>
    <col min="13819" max="13819" width="11.1640625" style="144" customWidth="1"/>
    <col min="13820" max="14062" width="8.6640625" style="144"/>
    <col min="14063" max="14063" width="47.75" style="144" customWidth="1"/>
    <col min="14064" max="14064" width="8.6640625" style="144"/>
    <col min="14065" max="14065" width="3.1640625" style="144" customWidth="1"/>
    <col min="14066" max="14066" width="17.1640625" style="144" customWidth="1"/>
    <col min="14067" max="14067" width="3.1640625" style="144" customWidth="1"/>
    <col min="14068" max="14068" width="17.1640625" style="144" customWidth="1"/>
    <col min="14069" max="14069" width="3.1640625" style="144" customWidth="1"/>
    <col min="14070" max="14070" width="17.1640625" style="144" customWidth="1"/>
    <col min="14071" max="14071" width="3.1640625" style="144" customWidth="1"/>
    <col min="14072" max="14072" width="17.1640625" style="144" customWidth="1"/>
    <col min="14073" max="14073" width="11.1640625" style="144" bestFit="1" customWidth="1"/>
    <col min="14074" max="14074" width="12.4140625" style="144" customWidth="1"/>
    <col min="14075" max="14075" width="11.1640625" style="144" customWidth="1"/>
    <col min="14076" max="14318" width="8.6640625" style="144"/>
    <col min="14319" max="14319" width="47.75" style="144" customWidth="1"/>
    <col min="14320" max="14320" width="8.6640625" style="144"/>
    <col min="14321" max="14321" width="3.1640625" style="144" customWidth="1"/>
    <col min="14322" max="14322" width="17.1640625" style="144" customWidth="1"/>
    <col min="14323" max="14323" width="3.1640625" style="144" customWidth="1"/>
    <col min="14324" max="14324" width="17.1640625" style="144" customWidth="1"/>
    <col min="14325" max="14325" width="3.1640625" style="144" customWidth="1"/>
    <col min="14326" max="14326" width="17.1640625" style="144" customWidth="1"/>
    <col min="14327" max="14327" width="3.1640625" style="144" customWidth="1"/>
    <col min="14328" max="14328" width="17.1640625" style="144" customWidth="1"/>
    <col min="14329" max="14329" width="11.1640625" style="144" bestFit="1" customWidth="1"/>
    <col min="14330" max="14330" width="12.4140625" style="144" customWidth="1"/>
    <col min="14331" max="14331" width="11.1640625" style="144" customWidth="1"/>
    <col min="14332" max="14574" width="8.6640625" style="144"/>
    <col min="14575" max="14575" width="47.75" style="144" customWidth="1"/>
    <col min="14576" max="14576" width="8.6640625" style="144"/>
    <col min="14577" max="14577" width="3.1640625" style="144" customWidth="1"/>
    <col min="14578" max="14578" width="17.1640625" style="144" customWidth="1"/>
    <col min="14579" max="14579" width="3.1640625" style="144" customWidth="1"/>
    <col min="14580" max="14580" width="17.1640625" style="144" customWidth="1"/>
    <col min="14581" max="14581" width="3.1640625" style="144" customWidth="1"/>
    <col min="14582" max="14582" width="17.1640625" style="144" customWidth="1"/>
    <col min="14583" max="14583" width="3.1640625" style="144" customWidth="1"/>
    <col min="14584" max="14584" width="17.1640625" style="144" customWidth="1"/>
    <col min="14585" max="14585" width="11.1640625" style="144" bestFit="1" customWidth="1"/>
    <col min="14586" max="14586" width="12.4140625" style="144" customWidth="1"/>
    <col min="14587" max="14587" width="11.1640625" style="144" customWidth="1"/>
    <col min="14588" max="14830" width="8.6640625" style="144"/>
    <col min="14831" max="14831" width="47.75" style="144" customWidth="1"/>
    <col min="14832" max="14832" width="8.6640625" style="144"/>
    <col min="14833" max="14833" width="3.1640625" style="144" customWidth="1"/>
    <col min="14834" max="14834" width="17.1640625" style="144" customWidth="1"/>
    <col min="14835" max="14835" width="3.1640625" style="144" customWidth="1"/>
    <col min="14836" max="14836" width="17.1640625" style="144" customWidth="1"/>
    <col min="14837" max="14837" width="3.1640625" style="144" customWidth="1"/>
    <col min="14838" max="14838" width="17.1640625" style="144" customWidth="1"/>
    <col min="14839" max="14839" width="3.1640625" style="144" customWidth="1"/>
    <col min="14840" max="14840" width="17.1640625" style="144" customWidth="1"/>
    <col min="14841" max="14841" width="11.1640625" style="144" bestFit="1" customWidth="1"/>
    <col min="14842" max="14842" width="12.4140625" style="144" customWidth="1"/>
    <col min="14843" max="14843" width="11.1640625" style="144" customWidth="1"/>
    <col min="14844" max="15086" width="8.6640625" style="144"/>
    <col min="15087" max="15087" width="47.75" style="144" customWidth="1"/>
    <col min="15088" max="15088" width="8.6640625" style="144"/>
    <col min="15089" max="15089" width="3.1640625" style="144" customWidth="1"/>
    <col min="15090" max="15090" width="17.1640625" style="144" customWidth="1"/>
    <col min="15091" max="15091" width="3.1640625" style="144" customWidth="1"/>
    <col min="15092" max="15092" width="17.1640625" style="144" customWidth="1"/>
    <col min="15093" max="15093" width="3.1640625" style="144" customWidth="1"/>
    <col min="15094" max="15094" width="17.1640625" style="144" customWidth="1"/>
    <col min="15095" max="15095" width="3.1640625" style="144" customWidth="1"/>
    <col min="15096" max="15096" width="17.1640625" style="144" customWidth="1"/>
    <col min="15097" max="15097" width="11.1640625" style="144" bestFit="1" customWidth="1"/>
    <col min="15098" max="15098" width="12.4140625" style="144" customWidth="1"/>
    <col min="15099" max="15099" width="11.1640625" style="144" customWidth="1"/>
    <col min="15100" max="15342" width="8.6640625" style="144"/>
    <col min="15343" max="15343" width="47.75" style="144" customWidth="1"/>
    <col min="15344" max="15344" width="8.6640625" style="144"/>
    <col min="15345" max="15345" width="3.1640625" style="144" customWidth="1"/>
    <col min="15346" max="15346" width="17.1640625" style="144" customWidth="1"/>
    <col min="15347" max="15347" width="3.1640625" style="144" customWidth="1"/>
    <col min="15348" max="15348" width="17.1640625" style="144" customWidth="1"/>
    <col min="15349" max="15349" width="3.1640625" style="144" customWidth="1"/>
    <col min="15350" max="15350" width="17.1640625" style="144" customWidth="1"/>
    <col min="15351" max="15351" width="3.1640625" style="144" customWidth="1"/>
    <col min="15352" max="15352" width="17.1640625" style="144" customWidth="1"/>
    <col min="15353" max="15353" width="11.1640625" style="144" bestFit="1" customWidth="1"/>
    <col min="15354" max="15354" width="12.4140625" style="144" customWidth="1"/>
    <col min="15355" max="15355" width="11.1640625" style="144" customWidth="1"/>
    <col min="15356" max="15598" width="8.6640625" style="144"/>
    <col min="15599" max="15599" width="47.75" style="144" customWidth="1"/>
    <col min="15600" max="15600" width="8.6640625" style="144"/>
    <col min="15601" max="15601" width="3.1640625" style="144" customWidth="1"/>
    <col min="15602" max="15602" width="17.1640625" style="144" customWidth="1"/>
    <col min="15603" max="15603" width="3.1640625" style="144" customWidth="1"/>
    <col min="15604" max="15604" width="17.1640625" style="144" customWidth="1"/>
    <col min="15605" max="15605" width="3.1640625" style="144" customWidth="1"/>
    <col min="15606" max="15606" width="17.1640625" style="144" customWidth="1"/>
    <col min="15607" max="15607" width="3.1640625" style="144" customWidth="1"/>
    <col min="15608" max="15608" width="17.1640625" style="144" customWidth="1"/>
    <col min="15609" max="15609" width="11.1640625" style="144" bestFit="1" customWidth="1"/>
    <col min="15610" max="15610" width="12.4140625" style="144" customWidth="1"/>
    <col min="15611" max="15611" width="11.1640625" style="144" customWidth="1"/>
    <col min="15612" max="15854" width="8.6640625" style="144"/>
    <col min="15855" max="15855" width="47.75" style="144" customWidth="1"/>
    <col min="15856" max="15856" width="8.6640625" style="144"/>
    <col min="15857" max="15857" width="3.1640625" style="144" customWidth="1"/>
    <col min="15858" max="15858" width="17.1640625" style="144" customWidth="1"/>
    <col min="15859" max="15859" width="3.1640625" style="144" customWidth="1"/>
    <col min="15860" max="15860" width="17.1640625" style="144" customWidth="1"/>
    <col min="15861" max="15861" width="3.1640625" style="144" customWidth="1"/>
    <col min="15862" max="15862" width="17.1640625" style="144" customWidth="1"/>
    <col min="15863" max="15863" width="3.1640625" style="144" customWidth="1"/>
    <col min="15864" max="15864" width="17.1640625" style="144" customWidth="1"/>
    <col min="15865" max="15865" width="11.1640625" style="144" bestFit="1" customWidth="1"/>
    <col min="15866" max="15866" width="12.4140625" style="144" customWidth="1"/>
    <col min="15867" max="15867" width="11.1640625" style="144" customWidth="1"/>
    <col min="15868" max="16110" width="8.6640625" style="144"/>
    <col min="16111" max="16111" width="47.75" style="144" customWidth="1"/>
    <col min="16112" max="16112" width="8.6640625" style="144"/>
    <col min="16113" max="16113" width="3.1640625" style="144" customWidth="1"/>
    <col min="16114" max="16114" width="17.1640625" style="144" customWidth="1"/>
    <col min="16115" max="16115" width="3.1640625" style="144" customWidth="1"/>
    <col min="16116" max="16116" width="17.1640625" style="144" customWidth="1"/>
    <col min="16117" max="16117" width="3.1640625" style="144" customWidth="1"/>
    <col min="16118" max="16118" width="17.1640625" style="144" customWidth="1"/>
    <col min="16119" max="16119" width="3.1640625" style="144" customWidth="1"/>
    <col min="16120" max="16120" width="17.1640625" style="144" customWidth="1"/>
    <col min="16121" max="16121" width="11.1640625" style="144" bestFit="1" customWidth="1"/>
    <col min="16122" max="16122" width="12.4140625" style="144" customWidth="1"/>
    <col min="16123" max="16123" width="11.1640625" style="144" customWidth="1"/>
    <col min="16124" max="16364" width="8.6640625" style="144"/>
    <col min="16365" max="16384" width="9.1640625" style="144" customWidth="1"/>
  </cols>
  <sheetData>
    <row r="1" spans="2:12" ht="20.5">
      <c r="J1" s="209" t="s">
        <v>173</v>
      </c>
      <c r="K1" s="209"/>
      <c r="L1" s="209"/>
    </row>
    <row r="2" spans="2:12" ht="20.5">
      <c r="B2" s="210" t="s">
        <v>47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2:12" ht="20.5">
      <c r="B3" s="211" t="s">
        <v>101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2:12" ht="20.5">
      <c r="B4" s="210" t="s">
        <v>219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</row>
    <row r="5" spans="2:12" ht="20.5"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</row>
    <row r="6" spans="2:12" ht="20.5">
      <c r="B6" s="146"/>
      <c r="C6" s="146"/>
      <c r="F6" s="208" t="s">
        <v>44</v>
      </c>
      <c r="G6" s="208"/>
      <c r="H6" s="208"/>
      <c r="I6" s="208"/>
      <c r="J6" s="208"/>
      <c r="K6" s="208"/>
      <c r="L6" s="208"/>
    </row>
    <row r="7" spans="2:12" ht="20.5">
      <c r="B7" s="146"/>
      <c r="C7" s="146"/>
      <c r="F7" s="207" t="s">
        <v>45</v>
      </c>
      <c r="G7" s="207"/>
      <c r="H7" s="207"/>
      <c r="J7" s="208" t="s">
        <v>46</v>
      </c>
      <c r="K7" s="208"/>
      <c r="L7" s="208"/>
    </row>
    <row r="8" spans="2:12" ht="20.5">
      <c r="D8" s="147" t="s">
        <v>0</v>
      </c>
      <c r="E8" s="148"/>
      <c r="F8" s="149">
        <v>2566</v>
      </c>
      <c r="G8" s="150"/>
      <c r="H8" s="149">
        <v>2565</v>
      </c>
      <c r="I8" s="151"/>
      <c r="J8" s="152">
        <v>2566</v>
      </c>
      <c r="K8" s="148"/>
      <c r="L8" s="152">
        <v>2565</v>
      </c>
    </row>
    <row r="9" spans="2:12" ht="20.5">
      <c r="B9" s="153" t="s">
        <v>102</v>
      </c>
      <c r="C9" s="153"/>
    </row>
    <row r="10" spans="2:12">
      <c r="B10" s="141" t="s">
        <v>308</v>
      </c>
      <c r="E10" s="151"/>
      <c r="F10" s="151">
        <f>'PL 9 M'!E38</f>
        <v>143279</v>
      </c>
      <c r="G10" s="151"/>
      <c r="H10" s="151">
        <f>'PL 9 M'!G38</f>
        <v>32193</v>
      </c>
      <c r="I10" s="151"/>
      <c r="J10" s="151">
        <f>'PL 9 M'!I38</f>
        <v>61420</v>
      </c>
      <c r="K10" s="151"/>
      <c r="L10" s="22">
        <f>'PL 9 M'!K38</f>
        <v>479</v>
      </c>
    </row>
    <row r="11" spans="2:12">
      <c r="B11" s="154" t="s">
        <v>152</v>
      </c>
      <c r="C11" s="154"/>
      <c r="E11" s="155"/>
      <c r="F11" s="151"/>
      <c r="G11" s="151"/>
      <c r="H11" s="151"/>
      <c r="I11" s="155"/>
      <c r="J11" s="151"/>
      <c r="K11" s="156"/>
      <c r="L11" s="22"/>
    </row>
    <row r="12" spans="2:12">
      <c r="B12" s="144"/>
      <c r="C12" s="141" t="s">
        <v>103</v>
      </c>
      <c r="E12" s="155"/>
      <c r="F12" s="157">
        <v>47280</v>
      </c>
      <c r="G12" s="157"/>
      <c r="H12" s="157">
        <v>26922</v>
      </c>
      <c r="I12" s="155"/>
      <c r="J12" s="157">
        <v>5767</v>
      </c>
      <c r="K12" s="157"/>
      <c r="L12" s="157">
        <v>11969</v>
      </c>
    </row>
    <row r="13" spans="2:12">
      <c r="B13" s="144"/>
      <c r="C13" s="141" t="s">
        <v>104</v>
      </c>
      <c r="E13" s="155"/>
      <c r="F13" s="157">
        <v>14590</v>
      </c>
      <c r="G13" s="157"/>
      <c r="H13" s="157">
        <v>4096</v>
      </c>
      <c r="I13" s="155"/>
      <c r="J13" s="157">
        <v>11646</v>
      </c>
      <c r="K13" s="157"/>
      <c r="L13" s="157">
        <v>3975</v>
      </c>
    </row>
    <row r="14" spans="2:12">
      <c r="B14" s="144"/>
      <c r="C14" s="141" t="s">
        <v>242</v>
      </c>
      <c r="E14" s="155"/>
      <c r="F14" s="157">
        <v>747</v>
      </c>
      <c r="G14" s="157"/>
      <c r="H14" s="151">
        <v>0</v>
      </c>
      <c r="I14" s="155"/>
      <c r="J14" s="157">
        <v>747</v>
      </c>
      <c r="K14" s="157"/>
      <c r="L14" s="151">
        <v>0</v>
      </c>
    </row>
    <row r="15" spans="2:12">
      <c r="B15" s="144"/>
      <c r="C15" s="141" t="s">
        <v>105</v>
      </c>
      <c r="E15" s="155"/>
      <c r="F15" s="157">
        <v>-1265</v>
      </c>
      <c r="G15" s="157"/>
      <c r="H15" s="157">
        <v>-2388</v>
      </c>
      <c r="I15" s="155"/>
      <c r="J15" s="157">
        <v>-1265</v>
      </c>
      <c r="K15" s="157"/>
      <c r="L15" s="157">
        <v>-354</v>
      </c>
    </row>
    <row r="16" spans="2:12">
      <c r="B16" s="144"/>
      <c r="C16" s="158" t="s">
        <v>130</v>
      </c>
      <c r="E16" s="155"/>
      <c r="F16" s="151">
        <v>0</v>
      </c>
      <c r="G16" s="151"/>
      <c r="H16" s="151">
        <v>673</v>
      </c>
      <c r="I16" s="151"/>
      <c r="J16" s="151">
        <v>0</v>
      </c>
      <c r="K16" s="151"/>
      <c r="L16" s="151">
        <v>673</v>
      </c>
    </row>
    <row r="17" spans="2:13" hidden="1">
      <c r="B17" s="144"/>
      <c r="C17" s="158" t="s">
        <v>292</v>
      </c>
      <c r="E17" s="155"/>
      <c r="F17" s="151"/>
      <c r="G17" s="151"/>
      <c r="H17" s="151"/>
      <c r="I17" s="151"/>
      <c r="J17" s="151"/>
      <c r="K17" s="151"/>
      <c r="L17" s="151"/>
    </row>
    <row r="18" spans="2:13">
      <c r="B18" s="144"/>
      <c r="C18" s="158" t="s">
        <v>305</v>
      </c>
      <c r="E18" s="155"/>
      <c r="F18" s="151">
        <v>4680</v>
      </c>
      <c r="G18" s="151"/>
      <c r="H18" s="151">
        <v>0</v>
      </c>
      <c r="I18" s="151"/>
      <c r="J18" s="151">
        <v>4680</v>
      </c>
      <c r="K18" s="151"/>
      <c r="L18" s="151">
        <v>0</v>
      </c>
    </row>
    <row r="19" spans="2:13">
      <c r="B19" s="144"/>
      <c r="C19" s="158" t="s">
        <v>241</v>
      </c>
      <c r="E19" s="155"/>
      <c r="F19" s="151">
        <v>6253</v>
      </c>
      <c r="G19" s="151"/>
      <c r="H19" s="151">
        <v>0</v>
      </c>
      <c r="I19" s="151"/>
      <c r="J19" s="151">
        <v>6253</v>
      </c>
      <c r="K19" s="151"/>
      <c r="L19" s="151">
        <v>0</v>
      </c>
    </row>
    <row r="20" spans="2:13">
      <c r="B20" s="144"/>
      <c r="C20" s="158" t="s">
        <v>106</v>
      </c>
      <c r="E20" s="159"/>
      <c r="F20" s="151">
        <v>563</v>
      </c>
      <c r="G20" s="151"/>
      <c r="H20" s="151">
        <v>386</v>
      </c>
      <c r="I20" s="151"/>
      <c r="J20" s="151">
        <v>206</v>
      </c>
      <c r="K20" s="151"/>
      <c r="L20" s="151">
        <v>167</v>
      </c>
    </row>
    <row r="21" spans="2:13">
      <c r="B21" s="144"/>
      <c r="C21" s="158" t="s">
        <v>107</v>
      </c>
      <c r="E21" s="159"/>
      <c r="F21" s="157">
        <v>-8135</v>
      </c>
      <c r="G21" s="157"/>
      <c r="H21" s="157">
        <v>-26107</v>
      </c>
      <c r="I21" s="159"/>
      <c r="J21" s="157">
        <v>-19</v>
      </c>
      <c r="K21" s="159"/>
      <c r="L21" s="157">
        <v>-14958</v>
      </c>
    </row>
    <row r="22" spans="2:13">
      <c r="B22" s="144"/>
      <c r="C22" s="158" t="s">
        <v>240</v>
      </c>
      <c r="E22" s="159"/>
      <c r="F22" s="151">
        <v>0</v>
      </c>
      <c r="G22" s="151"/>
      <c r="H22" s="151">
        <v>-11</v>
      </c>
      <c r="I22" s="151"/>
      <c r="J22" s="151">
        <v>0</v>
      </c>
      <c r="K22" s="159"/>
      <c r="L22" s="151">
        <v>0</v>
      </c>
    </row>
    <row r="23" spans="2:13">
      <c r="B23" s="144"/>
      <c r="C23" s="158" t="s">
        <v>237</v>
      </c>
      <c r="E23" s="159"/>
      <c r="F23" s="157">
        <v>-1912</v>
      </c>
      <c r="G23" s="157"/>
      <c r="H23" s="157">
        <v>-10020</v>
      </c>
      <c r="I23" s="159"/>
      <c r="J23" s="157">
        <v>-1869</v>
      </c>
      <c r="K23" s="159"/>
      <c r="L23" s="22">
        <v>-7891</v>
      </c>
    </row>
    <row r="24" spans="2:13" hidden="1">
      <c r="B24" s="144"/>
      <c r="C24" s="158" t="s">
        <v>141</v>
      </c>
      <c r="E24" s="159"/>
      <c r="F24" s="151"/>
      <c r="G24" s="157"/>
      <c r="H24" s="157"/>
      <c r="I24" s="159"/>
      <c r="J24" s="157"/>
      <c r="K24" s="159"/>
      <c r="L24" s="22"/>
    </row>
    <row r="25" spans="2:13" hidden="1">
      <c r="B25" s="144"/>
      <c r="C25" s="158" t="s">
        <v>293</v>
      </c>
      <c r="E25" s="159"/>
      <c r="F25" s="151"/>
      <c r="G25" s="157"/>
      <c r="H25" s="151"/>
      <c r="I25" s="159"/>
      <c r="J25" s="157"/>
      <c r="K25" s="159"/>
      <c r="L25" s="151"/>
    </row>
    <row r="26" spans="2:13">
      <c r="B26" s="144"/>
      <c r="C26" s="158" t="s">
        <v>238</v>
      </c>
      <c r="E26" s="159"/>
      <c r="F26" s="151">
        <v>0</v>
      </c>
      <c r="G26" s="157"/>
      <c r="H26" s="157">
        <v>-2300</v>
      </c>
      <c r="I26" s="159"/>
      <c r="J26" s="157">
        <v>0</v>
      </c>
      <c r="K26" s="159"/>
      <c r="L26" s="160">
        <v>-300</v>
      </c>
    </row>
    <row r="27" spans="2:13">
      <c r="B27" s="144"/>
      <c r="C27" s="158" t="s">
        <v>239</v>
      </c>
      <c r="D27" s="158"/>
      <c r="E27" s="158"/>
      <c r="F27" s="151">
        <v>-111425</v>
      </c>
      <c r="G27" s="157"/>
      <c r="H27" s="151">
        <v>0</v>
      </c>
      <c r="I27" s="151"/>
      <c r="J27" s="151">
        <v>-110715</v>
      </c>
      <c r="K27" s="151"/>
      <c r="L27" s="151">
        <v>0</v>
      </c>
    </row>
    <row r="28" spans="2:13">
      <c r="B28" s="144"/>
      <c r="C28" s="158" t="s">
        <v>175</v>
      </c>
      <c r="D28" s="158"/>
      <c r="E28" s="158"/>
      <c r="F28" s="151">
        <v>-3</v>
      </c>
      <c r="G28" s="157"/>
      <c r="H28" s="151">
        <v>0</v>
      </c>
      <c r="I28" s="158"/>
      <c r="J28" s="151">
        <v>0</v>
      </c>
      <c r="K28" s="159"/>
      <c r="L28" s="151">
        <v>0</v>
      </c>
    </row>
    <row r="29" spans="2:13">
      <c r="B29" s="144"/>
      <c r="C29" s="158" t="s">
        <v>126</v>
      </c>
      <c r="D29" s="158"/>
      <c r="E29" s="158"/>
      <c r="F29" s="151">
        <v>-49188</v>
      </c>
      <c r="G29" s="157"/>
      <c r="H29" s="157">
        <v>-27381</v>
      </c>
      <c r="I29" s="157"/>
      <c r="J29" s="151">
        <v>0</v>
      </c>
      <c r="K29" s="157"/>
      <c r="L29" s="151">
        <v>0</v>
      </c>
    </row>
    <row r="30" spans="2:13">
      <c r="B30" s="144"/>
      <c r="C30" s="158" t="s">
        <v>142</v>
      </c>
      <c r="D30" s="158"/>
      <c r="E30" s="158"/>
      <c r="F30" s="151">
        <v>0</v>
      </c>
      <c r="G30" s="157"/>
      <c r="H30" s="151">
        <v>0</v>
      </c>
      <c r="I30" s="157"/>
      <c r="J30" s="157">
        <v>-4117</v>
      </c>
      <c r="K30" s="157"/>
      <c r="L30" s="157">
        <v>-973</v>
      </c>
    </row>
    <row r="31" spans="2:13">
      <c r="B31" s="144"/>
      <c r="C31" s="158" t="s">
        <v>81</v>
      </c>
      <c r="E31" s="159"/>
      <c r="F31" s="157">
        <v>-40259</v>
      </c>
      <c r="G31" s="157"/>
      <c r="H31" s="157">
        <v>-2066</v>
      </c>
      <c r="I31" s="159"/>
      <c r="J31" s="157">
        <v>-40424</v>
      </c>
      <c r="K31" s="159"/>
      <c r="L31" s="157">
        <v>-16513</v>
      </c>
      <c r="M31" s="161"/>
    </row>
    <row r="32" spans="2:13" ht="20.5">
      <c r="B32" s="144"/>
      <c r="C32" s="158" t="s">
        <v>108</v>
      </c>
      <c r="D32" s="158"/>
      <c r="E32" s="158"/>
      <c r="F32" s="22">
        <v>44324</v>
      </c>
      <c r="G32" s="22"/>
      <c r="H32" s="151">
        <v>4904</v>
      </c>
      <c r="I32" s="162"/>
      <c r="J32" s="22">
        <v>18428</v>
      </c>
      <c r="K32" s="163"/>
      <c r="L32" s="151">
        <v>2938</v>
      </c>
    </row>
    <row r="33" spans="2:12" ht="20.5">
      <c r="B33" s="144"/>
      <c r="C33" s="158" t="s">
        <v>125</v>
      </c>
      <c r="D33" s="158"/>
      <c r="E33" s="158"/>
      <c r="F33" s="164">
        <v>7543</v>
      </c>
      <c r="G33" s="22"/>
      <c r="H33" s="164">
        <v>1399</v>
      </c>
      <c r="I33" s="162"/>
      <c r="J33" s="165">
        <v>0</v>
      </c>
      <c r="K33" s="163"/>
      <c r="L33" s="165">
        <v>0</v>
      </c>
    </row>
    <row r="34" spans="2:12">
      <c r="B34" s="154" t="s">
        <v>109</v>
      </c>
      <c r="C34" s="154"/>
      <c r="D34" s="154"/>
      <c r="E34" s="155"/>
      <c r="F34" s="151"/>
      <c r="G34" s="151"/>
      <c r="H34" s="151"/>
      <c r="I34" s="155"/>
      <c r="J34" s="151"/>
      <c r="K34" s="156"/>
      <c r="L34" s="22"/>
    </row>
    <row r="35" spans="2:12">
      <c r="B35" s="144"/>
      <c r="C35" s="154" t="s">
        <v>243</v>
      </c>
      <c r="E35" s="155"/>
      <c r="F35" s="151">
        <f>SUM(F10:F33)</f>
        <v>57072</v>
      </c>
      <c r="G35" s="151"/>
      <c r="H35" s="151">
        <f>SUM(H10:H34)</f>
        <v>300</v>
      </c>
      <c r="I35" s="155"/>
      <c r="J35" s="151">
        <f>SUM(J10:J33)</f>
        <v>-49262</v>
      </c>
      <c r="K35" s="156"/>
      <c r="L35" s="151">
        <f>SUM(L10:L33)</f>
        <v>-20788</v>
      </c>
    </row>
    <row r="36" spans="2:12">
      <c r="B36" s="154"/>
      <c r="C36" s="154"/>
      <c r="E36" s="155"/>
      <c r="F36" s="151"/>
      <c r="G36" s="151"/>
      <c r="H36" s="151"/>
      <c r="I36" s="155"/>
      <c r="J36" s="151"/>
      <c r="K36" s="156"/>
      <c r="L36" s="22"/>
    </row>
    <row r="37" spans="2:12">
      <c r="B37" s="154" t="s">
        <v>110</v>
      </c>
      <c r="C37" s="154"/>
      <c r="E37" s="155"/>
      <c r="F37" s="151"/>
      <c r="G37" s="151"/>
      <c r="H37" s="151"/>
      <c r="I37" s="155"/>
      <c r="J37" s="151"/>
      <c r="K37" s="156"/>
      <c r="L37" s="22"/>
    </row>
    <row r="38" spans="2:12">
      <c r="B38" s="144"/>
      <c r="C38" s="141" t="s">
        <v>182</v>
      </c>
      <c r="E38" s="166"/>
      <c r="F38" s="157">
        <v>-50823</v>
      </c>
      <c r="G38" s="151"/>
      <c r="H38" s="157">
        <v>2480</v>
      </c>
      <c r="I38" s="166"/>
      <c r="J38" s="157">
        <v>-293</v>
      </c>
      <c r="K38" s="157"/>
      <c r="L38" s="157">
        <v>2139</v>
      </c>
    </row>
    <row r="39" spans="2:12">
      <c r="B39" s="144"/>
      <c r="C39" s="141" t="s">
        <v>244</v>
      </c>
      <c r="E39" s="166"/>
      <c r="F39" s="157">
        <v>-188723</v>
      </c>
      <c r="G39" s="151"/>
      <c r="H39" s="151">
        <v>0</v>
      </c>
      <c r="I39" s="166"/>
      <c r="J39" s="151">
        <v>0</v>
      </c>
      <c r="K39" s="151"/>
      <c r="L39" s="151">
        <v>0</v>
      </c>
    </row>
    <row r="40" spans="2:12">
      <c r="B40" s="144"/>
      <c r="C40" s="141" t="s">
        <v>260</v>
      </c>
      <c r="D40" s="167"/>
      <c r="E40" s="168"/>
      <c r="F40" s="22">
        <v>-4991</v>
      </c>
      <c r="G40" s="22"/>
      <c r="H40" s="168">
        <v>0</v>
      </c>
      <c r="I40" s="168"/>
      <c r="J40" s="168">
        <v>0</v>
      </c>
      <c r="K40" s="168"/>
      <c r="L40" s="168">
        <v>0</v>
      </c>
    </row>
    <row r="41" spans="2:12">
      <c r="B41" s="144"/>
      <c r="C41" s="141" t="s">
        <v>258</v>
      </c>
      <c r="D41" s="167"/>
      <c r="E41" s="168"/>
      <c r="F41" s="179">
        <v>1915</v>
      </c>
      <c r="G41" s="22"/>
      <c r="H41" s="168">
        <v>0</v>
      </c>
      <c r="I41" s="168"/>
      <c r="J41" s="168">
        <v>0</v>
      </c>
      <c r="K41" s="168"/>
      <c r="L41" s="168">
        <v>0</v>
      </c>
    </row>
    <row r="42" spans="2:12">
      <c r="B42" s="144"/>
      <c r="C42" s="141" t="s">
        <v>259</v>
      </c>
      <c r="D42" s="167"/>
      <c r="E42" s="168"/>
      <c r="F42" s="179">
        <v>2647</v>
      </c>
      <c r="G42" s="22"/>
      <c r="H42" s="168">
        <v>0</v>
      </c>
      <c r="I42" s="168"/>
      <c r="J42" s="168">
        <v>0</v>
      </c>
      <c r="K42" s="168"/>
      <c r="L42" s="168">
        <v>0</v>
      </c>
    </row>
    <row r="43" spans="2:12">
      <c r="B43" s="144"/>
      <c r="C43" s="141" t="s">
        <v>111</v>
      </c>
      <c r="E43" s="166"/>
      <c r="F43" s="157">
        <v>-17827</v>
      </c>
      <c r="G43" s="151"/>
      <c r="H43" s="157">
        <v>-441</v>
      </c>
      <c r="I43" s="166"/>
      <c r="J43" s="151">
        <v>-4680</v>
      </c>
      <c r="K43" s="157"/>
      <c r="L43" s="157">
        <v>1429</v>
      </c>
    </row>
    <row r="44" spans="2:12">
      <c r="B44" s="144"/>
      <c r="C44" s="141" t="s">
        <v>112</v>
      </c>
      <c r="E44" s="166"/>
      <c r="F44" s="157">
        <v>-2629</v>
      </c>
      <c r="G44" s="151"/>
      <c r="H44" s="157">
        <v>-867</v>
      </c>
      <c r="I44" s="166"/>
      <c r="J44" s="157">
        <v>-2488</v>
      </c>
      <c r="K44" s="157"/>
      <c r="L44" s="157">
        <v>-1268</v>
      </c>
    </row>
    <row r="45" spans="2:12">
      <c r="B45" s="144" t="s">
        <v>143</v>
      </c>
      <c r="E45" s="166"/>
      <c r="F45" s="157"/>
      <c r="G45" s="151"/>
      <c r="H45" s="151"/>
      <c r="I45" s="166"/>
      <c r="J45" s="157"/>
      <c r="K45" s="157"/>
      <c r="L45" s="157"/>
    </row>
    <row r="46" spans="2:12">
      <c r="B46" s="144"/>
      <c r="C46" s="141" t="s">
        <v>181</v>
      </c>
      <c r="E46" s="166"/>
      <c r="F46" s="157">
        <v>76020</v>
      </c>
      <c r="G46" s="151"/>
      <c r="H46" s="157">
        <v>1966</v>
      </c>
      <c r="I46" s="166"/>
      <c r="J46" s="157">
        <v>-69076</v>
      </c>
      <c r="K46" s="157"/>
      <c r="L46" s="157">
        <v>1226</v>
      </c>
    </row>
    <row r="47" spans="2:12">
      <c r="B47" s="144"/>
      <c r="C47" s="144" t="s">
        <v>113</v>
      </c>
      <c r="E47" s="166"/>
      <c r="F47" s="151">
        <v>-1646</v>
      </c>
      <c r="G47" s="157"/>
      <c r="H47" s="151">
        <v>-615</v>
      </c>
      <c r="I47" s="166"/>
      <c r="J47" s="151">
        <v>-23</v>
      </c>
      <c r="K47" s="157"/>
      <c r="L47" s="151">
        <v>-627</v>
      </c>
    </row>
    <row r="48" spans="2:12" hidden="1">
      <c r="B48" s="144"/>
      <c r="C48" s="143" t="s">
        <v>202</v>
      </c>
      <c r="E48" s="166"/>
      <c r="F48" s="151"/>
      <c r="G48" s="157"/>
      <c r="H48" s="157"/>
      <c r="I48" s="166"/>
      <c r="J48" s="157"/>
      <c r="K48" s="157"/>
      <c r="L48" s="157"/>
    </row>
    <row r="49" spans="2:16" ht="20.5">
      <c r="B49" s="144"/>
      <c r="C49" s="144" t="s">
        <v>114</v>
      </c>
      <c r="D49" s="167"/>
      <c r="E49" s="168"/>
      <c r="F49" s="164">
        <v>1666</v>
      </c>
      <c r="G49" s="22"/>
      <c r="H49" s="157">
        <v>-37</v>
      </c>
      <c r="I49" s="162"/>
      <c r="J49" s="164">
        <v>-659</v>
      </c>
      <c r="K49" s="163"/>
      <c r="L49" s="157">
        <v>206</v>
      </c>
    </row>
    <row r="50" spans="2:16" ht="20.5">
      <c r="B50" s="169" t="s">
        <v>165</v>
      </c>
      <c r="C50" s="144"/>
      <c r="E50" s="162"/>
      <c r="F50" s="170">
        <f>SUM(F35:F49)</f>
        <v>-127319</v>
      </c>
      <c r="G50" s="170"/>
      <c r="H50" s="171">
        <f>SUM(H35:H49)</f>
        <v>2786</v>
      </c>
      <c r="I50" s="162"/>
      <c r="J50" s="170">
        <f>SUM(J35:J49)</f>
        <v>-126481</v>
      </c>
      <c r="K50" s="163"/>
      <c r="L50" s="171">
        <f>SUM(L35:L49)</f>
        <v>-17683</v>
      </c>
    </row>
    <row r="51" spans="2:16" ht="20.5">
      <c r="B51" s="169"/>
      <c r="C51" s="144"/>
      <c r="E51" s="162"/>
      <c r="F51" s="170"/>
      <c r="G51" s="170"/>
      <c r="H51" s="170"/>
      <c r="I51" s="162"/>
      <c r="J51" s="170"/>
      <c r="K51" s="163"/>
      <c r="L51" s="170"/>
    </row>
    <row r="52" spans="2:16" ht="20.5">
      <c r="B52" s="144"/>
      <c r="C52" s="172" t="s">
        <v>245</v>
      </c>
      <c r="E52" s="162"/>
      <c r="F52" s="157">
        <v>13456</v>
      </c>
      <c r="G52" s="157"/>
      <c r="H52" s="151">
        <v>0</v>
      </c>
      <c r="I52" s="162"/>
      <c r="J52" s="157">
        <v>13456</v>
      </c>
      <c r="K52" s="163"/>
      <c r="L52" s="151">
        <v>0</v>
      </c>
    </row>
    <row r="53" spans="2:16" ht="20.5" hidden="1">
      <c r="B53" s="144"/>
      <c r="C53" s="172" t="s">
        <v>115</v>
      </c>
      <c r="E53" s="162"/>
      <c r="F53" s="173">
        <v>0</v>
      </c>
      <c r="G53" s="157"/>
      <c r="H53" s="168">
        <v>0</v>
      </c>
      <c r="I53" s="162"/>
      <c r="J53" s="157">
        <v>0</v>
      </c>
      <c r="K53" s="163"/>
      <c r="L53" s="168">
        <v>0</v>
      </c>
    </row>
    <row r="54" spans="2:16" ht="20.5">
      <c r="B54" s="144"/>
      <c r="C54" s="144" t="s">
        <v>116</v>
      </c>
      <c r="E54" s="162"/>
      <c r="F54" s="22">
        <v>-6779</v>
      </c>
      <c r="G54" s="22"/>
      <c r="H54" s="168">
        <v>-302</v>
      </c>
      <c r="I54" s="162"/>
      <c r="J54" s="22">
        <v>0</v>
      </c>
      <c r="K54" s="163"/>
      <c r="L54" s="168">
        <v>0</v>
      </c>
    </row>
    <row r="55" spans="2:16" ht="20.5">
      <c r="B55" s="153" t="s">
        <v>167</v>
      </c>
      <c r="C55" s="144"/>
      <c r="E55" s="162"/>
      <c r="F55" s="174">
        <f>SUM(F50:F54)</f>
        <v>-120642</v>
      </c>
      <c r="G55" s="175"/>
      <c r="H55" s="174">
        <f>SUM(H50:H54)</f>
        <v>2484</v>
      </c>
      <c r="I55" s="162"/>
      <c r="J55" s="174">
        <f>SUM(J50:J54)</f>
        <v>-113025</v>
      </c>
      <c r="K55" s="163"/>
      <c r="L55" s="174">
        <f>SUM(L50:L54)</f>
        <v>-17683</v>
      </c>
    </row>
    <row r="56" spans="2:16" ht="20.5">
      <c r="B56" s="153"/>
      <c r="C56" s="144"/>
      <c r="E56" s="162"/>
      <c r="F56" s="170"/>
      <c r="G56" s="170"/>
      <c r="H56" s="170"/>
      <c r="I56" s="162"/>
      <c r="J56" s="170"/>
      <c r="K56" s="163"/>
      <c r="L56" s="170"/>
    </row>
    <row r="57" spans="2:16" ht="20.5">
      <c r="B57" s="153"/>
      <c r="C57" s="144"/>
      <c r="E57" s="162"/>
      <c r="F57" s="170"/>
      <c r="G57" s="170"/>
      <c r="H57" s="170"/>
      <c r="I57" s="162"/>
      <c r="J57" s="170"/>
      <c r="K57" s="163"/>
      <c r="L57" s="170"/>
      <c r="P57" s="176"/>
    </row>
    <row r="58" spans="2:16" ht="20.5">
      <c r="B58" s="210" t="s">
        <v>233</v>
      </c>
      <c r="C58" s="210"/>
      <c r="D58" s="210"/>
      <c r="E58" s="210"/>
      <c r="F58" s="210"/>
      <c r="G58" s="210"/>
      <c r="H58" s="210"/>
      <c r="I58" s="210"/>
      <c r="J58" s="210"/>
      <c r="K58" s="210"/>
      <c r="L58" s="210"/>
    </row>
    <row r="59" spans="2:16" ht="20.5">
      <c r="J59" s="209" t="s">
        <v>173</v>
      </c>
      <c r="K59" s="209"/>
      <c r="L59" s="209"/>
    </row>
    <row r="60" spans="2:16" ht="20.5">
      <c r="B60" s="210" t="s">
        <v>47</v>
      </c>
      <c r="C60" s="210"/>
      <c r="D60" s="210"/>
      <c r="E60" s="210"/>
      <c r="F60" s="210"/>
      <c r="G60" s="210"/>
      <c r="H60" s="210"/>
      <c r="I60" s="210"/>
      <c r="J60" s="210"/>
      <c r="K60" s="210"/>
      <c r="L60" s="210"/>
    </row>
    <row r="61" spans="2:16" ht="20.5">
      <c r="B61" s="211" t="s">
        <v>101</v>
      </c>
      <c r="C61" s="211"/>
      <c r="D61" s="211"/>
      <c r="E61" s="211"/>
      <c r="F61" s="211"/>
      <c r="G61" s="211"/>
      <c r="H61" s="211"/>
      <c r="I61" s="211"/>
      <c r="J61" s="211"/>
      <c r="K61" s="211"/>
      <c r="L61" s="211"/>
    </row>
    <row r="62" spans="2:16" ht="20.5">
      <c r="B62" s="210" t="s">
        <v>219</v>
      </c>
      <c r="C62" s="210"/>
      <c r="D62" s="210"/>
      <c r="E62" s="210"/>
      <c r="F62" s="210"/>
      <c r="G62" s="210"/>
      <c r="H62" s="210"/>
      <c r="I62" s="210"/>
      <c r="J62" s="210"/>
      <c r="K62" s="210"/>
      <c r="L62" s="210"/>
    </row>
    <row r="63" spans="2:16" ht="20.5"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2:16" ht="20.5">
      <c r="B64" s="146"/>
      <c r="C64" s="146"/>
      <c r="F64" s="208" t="s">
        <v>44</v>
      </c>
      <c r="G64" s="208"/>
      <c r="H64" s="208"/>
      <c r="I64" s="208"/>
      <c r="J64" s="208"/>
      <c r="K64" s="208"/>
      <c r="L64" s="208"/>
    </row>
    <row r="65" spans="2:14" ht="20.5">
      <c r="B65" s="146"/>
      <c r="C65" s="146"/>
      <c r="F65" s="207" t="s">
        <v>45</v>
      </c>
      <c r="G65" s="207"/>
      <c r="H65" s="207"/>
      <c r="J65" s="208" t="s">
        <v>46</v>
      </c>
      <c r="K65" s="208"/>
      <c r="L65" s="208"/>
    </row>
    <row r="66" spans="2:14" ht="20.5">
      <c r="B66" s="146"/>
      <c r="C66" s="146"/>
      <c r="D66" s="147" t="s">
        <v>0</v>
      </c>
      <c r="F66" s="149">
        <v>2566</v>
      </c>
      <c r="G66" s="150"/>
      <c r="H66" s="149">
        <v>2565</v>
      </c>
      <c r="I66" s="151"/>
      <c r="J66" s="152">
        <v>2566</v>
      </c>
      <c r="K66" s="148"/>
      <c r="L66" s="152">
        <v>2565</v>
      </c>
    </row>
    <row r="67" spans="2:14" ht="20.5">
      <c r="B67" s="153" t="s">
        <v>164</v>
      </c>
      <c r="C67" s="153"/>
      <c r="D67" s="177"/>
      <c r="E67" s="178"/>
      <c r="F67" s="178"/>
      <c r="G67" s="178"/>
      <c r="H67" s="178"/>
      <c r="I67" s="178"/>
      <c r="J67" s="178"/>
      <c r="K67" s="178"/>
      <c r="L67" s="178"/>
    </row>
    <row r="68" spans="2:14">
      <c r="B68" s="144"/>
      <c r="C68" s="144" t="s">
        <v>117</v>
      </c>
      <c r="D68" s="167"/>
      <c r="E68" s="168"/>
      <c r="F68" s="32">
        <v>26080</v>
      </c>
      <c r="G68" s="22"/>
      <c r="H68" s="32">
        <v>697</v>
      </c>
      <c r="I68" s="168"/>
      <c r="J68" s="168">
        <v>30640</v>
      </c>
      <c r="K68" s="168"/>
      <c r="L68" s="22">
        <v>15118</v>
      </c>
    </row>
    <row r="69" spans="2:14" hidden="1">
      <c r="B69" s="144"/>
      <c r="C69" s="144" t="s">
        <v>294</v>
      </c>
      <c r="D69" s="167"/>
      <c r="E69" s="168"/>
      <c r="F69" s="168">
        <v>0</v>
      </c>
      <c r="G69" s="22"/>
      <c r="H69" s="168">
        <v>0</v>
      </c>
      <c r="I69" s="168"/>
      <c r="J69" s="168">
        <v>0</v>
      </c>
      <c r="K69" s="168"/>
      <c r="L69" s="168">
        <v>0</v>
      </c>
    </row>
    <row r="70" spans="2:14" ht="21" hidden="1" customHeight="1">
      <c r="B70" s="144"/>
      <c r="C70" s="144" t="s">
        <v>295</v>
      </c>
      <c r="D70" s="167"/>
      <c r="E70" s="168"/>
      <c r="F70" s="168">
        <v>0</v>
      </c>
      <c r="G70" s="22"/>
      <c r="H70" s="168">
        <v>0</v>
      </c>
      <c r="I70" s="168"/>
      <c r="J70" s="168">
        <v>0</v>
      </c>
      <c r="K70" s="168"/>
      <c r="L70" s="168">
        <v>0</v>
      </c>
    </row>
    <row r="71" spans="2:14" ht="21" customHeight="1">
      <c r="B71" s="144"/>
      <c r="C71" s="144" t="s">
        <v>203</v>
      </c>
      <c r="D71" s="167"/>
      <c r="E71" s="168"/>
      <c r="F71" s="168">
        <v>-31026</v>
      </c>
      <c r="G71" s="22"/>
      <c r="H71" s="22">
        <v>206</v>
      </c>
      <c r="I71" s="168"/>
      <c r="J71" s="168">
        <v>0</v>
      </c>
      <c r="K71" s="168"/>
      <c r="L71" s="22">
        <v>205</v>
      </c>
    </row>
    <row r="72" spans="2:14">
      <c r="B72" s="144"/>
      <c r="C72" s="144" t="s">
        <v>246</v>
      </c>
      <c r="D72" s="167"/>
      <c r="E72" s="168"/>
      <c r="F72" s="168">
        <v>79958</v>
      </c>
      <c r="G72" s="22"/>
      <c r="H72" s="168">
        <v>0</v>
      </c>
      <c r="I72" s="168"/>
      <c r="J72" s="168">
        <v>79958</v>
      </c>
      <c r="K72" s="168"/>
      <c r="L72" s="168">
        <v>0</v>
      </c>
    </row>
    <row r="73" spans="2:14" ht="21" hidden="1" customHeight="1">
      <c r="B73" s="144"/>
      <c r="C73" s="144" t="s">
        <v>296</v>
      </c>
      <c r="D73" s="167"/>
      <c r="E73" s="168"/>
      <c r="F73" s="168">
        <v>0</v>
      </c>
      <c r="G73" s="22"/>
      <c r="H73" s="168">
        <v>0</v>
      </c>
      <c r="I73" s="168"/>
      <c r="J73" s="168">
        <v>0</v>
      </c>
      <c r="K73" s="168"/>
      <c r="L73" s="168">
        <v>0</v>
      </c>
    </row>
    <row r="74" spans="2:14" ht="21" hidden="1" customHeight="1">
      <c r="B74" s="144"/>
      <c r="C74" s="144" t="s">
        <v>297</v>
      </c>
      <c r="D74" s="167"/>
      <c r="E74" s="168"/>
      <c r="F74" s="168">
        <v>0</v>
      </c>
      <c r="G74" s="22"/>
      <c r="H74" s="168">
        <v>0</v>
      </c>
      <c r="I74" s="168"/>
      <c r="J74" s="168">
        <v>0</v>
      </c>
      <c r="K74" s="168"/>
      <c r="L74" s="168">
        <v>0</v>
      </c>
      <c r="N74" s="144" t="s">
        <v>234</v>
      </c>
    </row>
    <row r="75" spans="2:14">
      <c r="B75" s="144"/>
      <c r="C75" s="144" t="s">
        <v>247</v>
      </c>
      <c r="D75" s="167"/>
      <c r="E75" s="168"/>
      <c r="F75" s="168">
        <v>0</v>
      </c>
      <c r="G75" s="22"/>
      <c r="H75" s="168">
        <v>0</v>
      </c>
      <c r="I75" s="168"/>
      <c r="J75" s="168">
        <v>0</v>
      </c>
      <c r="K75" s="168"/>
      <c r="L75" s="22">
        <v>-15300</v>
      </c>
    </row>
    <row r="76" spans="2:14" ht="21" customHeight="1">
      <c r="B76" s="144"/>
      <c r="C76" s="144" t="s">
        <v>248</v>
      </c>
      <c r="D76" s="167"/>
      <c r="E76" s="168"/>
      <c r="F76" s="22">
        <v>-570550</v>
      </c>
      <c r="G76" s="22"/>
      <c r="H76" s="168">
        <v>0</v>
      </c>
      <c r="I76" s="168"/>
      <c r="J76" s="168">
        <v>-570550</v>
      </c>
      <c r="K76" s="168"/>
      <c r="L76" s="168">
        <v>0</v>
      </c>
    </row>
    <row r="77" spans="2:14" ht="21" customHeight="1">
      <c r="B77" s="144"/>
      <c r="C77" s="144" t="s">
        <v>249</v>
      </c>
      <c r="D77" s="167"/>
      <c r="E77" s="168"/>
      <c r="F77" s="22">
        <v>-21285</v>
      </c>
      <c r="G77" s="22"/>
      <c r="H77" s="168">
        <v>0</v>
      </c>
      <c r="I77" s="168"/>
      <c r="J77" s="168">
        <v>-21285</v>
      </c>
      <c r="K77" s="168"/>
      <c r="L77" s="168">
        <v>0</v>
      </c>
    </row>
    <row r="78" spans="2:14" ht="21" hidden="1" customHeight="1">
      <c r="B78" s="144"/>
      <c r="C78" s="158" t="s">
        <v>18</v>
      </c>
      <c r="D78" s="158"/>
      <c r="E78" s="158"/>
      <c r="F78" s="168">
        <v>0</v>
      </c>
      <c r="G78" s="157"/>
      <c r="H78" s="168">
        <v>0</v>
      </c>
      <c r="I78" s="157"/>
      <c r="J78" s="168">
        <v>0</v>
      </c>
      <c r="K78" s="157"/>
      <c r="L78" s="168">
        <v>0</v>
      </c>
    </row>
    <row r="79" spans="2:14" ht="22" customHeight="1">
      <c r="B79" s="144"/>
      <c r="C79" s="143" t="s">
        <v>204</v>
      </c>
      <c r="D79" s="167"/>
      <c r="E79" s="168"/>
      <c r="F79" s="168">
        <v>0</v>
      </c>
      <c r="G79" s="22"/>
      <c r="H79" s="168">
        <v>0</v>
      </c>
      <c r="I79" s="168"/>
      <c r="J79" s="168">
        <v>0</v>
      </c>
      <c r="K79" s="168"/>
      <c r="L79" s="168">
        <v>-320235</v>
      </c>
    </row>
    <row r="80" spans="2:14" ht="21" customHeight="1">
      <c r="B80" s="144"/>
      <c r="C80" s="143" t="s">
        <v>250</v>
      </c>
      <c r="D80" s="167"/>
      <c r="E80" s="168"/>
      <c r="F80" s="168">
        <v>0</v>
      </c>
      <c r="G80" s="22"/>
      <c r="H80" s="168">
        <v>0</v>
      </c>
      <c r="I80" s="168"/>
      <c r="J80" s="168">
        <v>0</v>
      </c>
      <c r="K80" s="168"/>
      <c r="L80" s="168">
        <v>239500</v>
      </c>
    </row>
    <row r="81" spans="2:12" ht="21" hidden="1" customHeight="1">
      <c r="B81" s="144"/>
      <c r="C81" s="143" t="s">
        <v>298</v>
      </c>
      <c r="D81" s="167"/>
      <c r="E81" s="168"/>
      <c r="F81" s="168">
        <v>0</v>
      </c>
      <c r="G81" s="22"/>
      <c r="H81" s="168">
        <v>0</v>
      </c>
      <c r="I81" s="168"/>
      <c r="J81" s="168">
        <v>0</v>
      </c>
      <c r="K81" s="168"/>
      <c r="L81" s="168">
        <v>0</v>
      </c>
    </row>
    <row r="82" spans="2:12" ht="21" hidden="1" customHeight="1">
      <c r="B82" s="144"/>
      <c r="C82" s="144" t="s">
        <v>299</v>
      </c>
      <c r="D82" s="167"/>
      <c r="E82" s="168"/>
      <c r="F82" s="168">
        <v>0</v>
      </c>
      <c r="G82" s="22"/>
      <c r="H82" s="168">
        <v>0</v>
      </c>
      <c r="I82" s="168"/>
      <c r="J82" s="168">
        <v>0</v>
      </c>
      <c r="K82" s="168"/>
      <c r="L82" s="168">
        <v>0</v>
      </c>
    </row>
    <row r="83" spans="2:12" hidden="1">
      <c r="B83" s="144"/>
      <c r="C83" s="144" t="s">
        <v>205</v>
      </c>
      <c r="D83" s="167"/>
      <c r="E83" s="168"/>
      <c r="F83" s="168">
        <v>0</v>
      </c>
      <c r="G83" s="22"/>
      <c r="H83" s="168">
        <v>0</v>
      </c>
      <c r="I83" s="168"/>
      <c r="J83" s="168">
        <v>0</v>
      </c>
      <c r="K83" s="168"/>
      <c r="L83" s="168">
        <v>0</v>
      </c>
    </row>
    <row r="84" spans="2:12">
      <c r="B84" s="144"/>
      <c r="C84" s="144" t="s">
        <v>251</v>
      </c>
      <c r="D84" s="167"/>
      <c r="E84" s="168"/>
      <c r="F84" s="168">
        <v>0</v>
      </c>
      <c r="G84" s="22"/>
      <c r="H84" s="168">
        <v>-22000</v>
      </c>
      <c r="I84" s="168"/>
      <c r="J84" s="168">
        <v>0</v>
      </c>
      <c r="K84" s="168"/>
      <c r="L84" s="168">
        <v>-22000</v>
      </c>
    </row>
    <row r="85" spans="2:12">
      <c r="B85" s="144"/>
      <c r="C85" s="144" t="s">
        <v>206</v>
      </c>
      <c r="D85" s="167"/>
      <c r="E85" s="168"/>
      <c r="F85" s="168">
        <v>0</v>
      </c>
      <c r="G85" s="22"/>
      <c r="H85" s="168">
        <v>-7592</v>
      </c>
      <c r="I85" s="168"/>
      <c r="J85" s="168">
        <v>0</v>
      </c>
      <c r="K85" s="168"/>
      <c r="L85" s="168">
        <v>0</v>
      </c>
    </row>
    <row r="86" spans="2:12">
      <c r="B86" s="144"/>
      <c r="C86" s="144" t="s">
        <v>252</v>
      </c>
      <c r="D86" s="167"/>
      <c r="E86" s="168"/>
      <c r="F86" s="168">
        <v>0</v>
      </c>
      <c r="G86" s="22"/>
      <c r="H86" s="168">
        <v>200</v>
      </c>
      <c r="I86" s="168"/>
      <c r="J86" s="22">
        <v>89753</v>
      </c>
      <c r="K86" s="168"/>
      <c r="L86" s="168">
        <v>0</v>
      </c>
    </row>
    <row r="87" spans="2:12">
      <c r="B87" s="144"/>
      <c r="C87" s="144" t="s">
        <v>253</v>
      </c>
      <c r="D87" s="167"/>
      <c r="E87" s="168"/>
      <c r="F87" s="22">
        <v>-2000</v>
      </c>
      <c r="G87" s="22"/>
      <c r="H87" s="168">
        <v>0</v>
      </c>
      <c r="I87" s="168"/>
      <c r="J87" s="22">
        <v>-345472</v>
      </c>
      <c r="K87" s="168"/>
      <c r="L87" s="168">
        <v>0</v>
      </c>
    </row>
    <row r="88" spans="2:12" ht="21" hidden="1" customHeight="1">
      <c r="B88" s="144"/>
      <c r="C88" s="144" t="s">
        <v>300</v>
      </c>
      <c r="D88" s="167"/>
      <c r="E88" s="168"/>
      <c r="F88" s="168">
        <v>0</v>
      </c>
      <c r="G88" s="22"/>
      <c r="H88" s="168">
        <v>0</v>
      </c>
      <c r="I88" s="168"/>
      <c r="J88" s="168">
        <v>0</v>
      </c>
      <c r="K88" s="168"/>
      <c r="L88" s="168">
        <v>0</v>
      </c>
    </row>
    <row r="89" spans="2:12" ht="21" customHeight="1">
      <c r="B89" s="144"/>
      <c r="C89" s="144" t="s">
        <v>254</v>
      </c>
      <c r="D89" s="167"/>
      <c r="E89" s="168"/>
      <c r="F89" s="22">
        <v>5000</v>
      </c>
      <c r="G89" s="22"/>
      <c r="H89" s="168">
        <v>0</v>
      </c>
      <c r="I89" s="168"/>
      <c r="J89" s="168">
        <v>0</v>
      </c>
      <c r="K89" s="168"/>
      <c r="L89" s="168">
        <v>0</v>
      </c>
    </row>
    <row r="90" spans="2:12" ht="21" customHeight="1">
      <c r="B90" s="144"/>
      <c r="C90" s="144" t="s">
        <v>255</v>
      </c>
      <c r="D90" s="167"/>
      <c r="E90" s="168"/>
      <c r="F90" s="22">
        <v>360964</v>
      </c>
      <c r="G90" s="22"/>
      <c r="H90" s="168">
        <v>0</v>
      </c>
      <c r="I90" s="168"/>
      <c r="J90" s="168">
        <v>360964</v>
      </c>
      <c r="K90" s="168"/>
      <c r="L90" s="168">
        <v>0</v>
      </c>
    </row>
    <row r="91" spans="2:12" ht="21" customHeight="1">
      <c r="B91" s="144"/>
      <c r="C91" s="144" t="s">
        <v>256</v>
      </c>
      <c r="D91" s="167"/>
      <c r="E91" s="168"/>
      <c r="F91" s="22">
        <v>-726596</v>
      </c>
      <c r="G91" s="22"/>
      <c r="H91" s="168">
        <v>0</v>
      </c>
      <c r="I91" s="168"/>
      <c r="J91" s="168">
        <v>-726596</v>
      </c>
      <c r="K91" s="168"/>
      <c r="L91" s="168">
        <v>0</v>
      </c>
    </row>
    <row r="92" spans="2:12">
      <c r="B92" s="144"/>
      <c r="C92" s="144" t="s">
        <v>257</v>
      </c>
      <c r="D92" s="167"/>
      <c r="E92" s="168"/>
      <c r="F92" s="168">
        <v>0</v>
      </c>
      <c r="G92" s="22"/>
      <c r="H92" s="168">
        <v>-742277</v>
      </c>
      <c r="I92" s="168"/>
      <c r="J92" s="168">
        <v>0</v>
      </c>
      <c r="K92" s="168"/>
      <c r="L92" s="168">
        <v>-739250</v>
      </c>
    </row>
    <row r="93" spans="2:12" ht="21" hidden="1" customHeight="1">
      <c r="B93" s="144"/>
      <c r="C93" s="141" t="s">
        <v>301</v>
      </c>
      <c r="D93" s="167"/>
      <c r="E93" s="168"/>
      <c r="F93" s="168">
        <v>0</v>
      </c>
      <c r="G93" s="22"/>
      <c r="H93" s="168">
        <v>0</v>
      </c>
      <c r="I93" s="168"/>
      <c r="J93" s="168">
        <v>0</v>
      </c>
      <c r="K93" s="168"/>
      <c r="L93" s="168">
        <v>0</v>
      </c>
    </row>
    <row r="94" spans="2:12">
      <c r="B94" s="144"/>
      <c r="C94" s="141" t="s">
        <v>261</v>
      </c>
      <c r="D94" s="167"/>
      <c r="E94" s="168"/>
      <c r="F94" s="22">
        <v>132843</v>
      </c>
      <c r="G94" s="22"/>
      <c r="H94" s="168">
        <v>0</v>
      </c>
      <c r="I94" s="168"/>
      <c r="J94" s="168">
        <v>0</v>
      </c>
      <c r="K94" s="168"/>
      <c r="L94" s="168">
        <v>0</v>
      </c>
    </row>
    <row r="95" spans="2:12">
      <c r="B95" s="144"/>
      <c r="C95" s="141" t="s">
        <v>262</v>
      </c>
      <c r="D95" s="167"/>
      <c r="E95" s="168"/>
      <c r="F95" s="22">
        <v>-1904</v>
      </c>
      <c r="G95" s="22"/>
      <c r="H95" s="22">
        <v>-158964</v>
      </c>
      <c r="I95" s="168"/>
      <c r="J95" s="168">
        <v>-245</v>
      </c>
      <c r="K95" s="168"/>
      <c r="L95" s="168">
        <v>-55431</v>
      </c>
    </row>
    <row r="96" spans="2:12" ht="21" hidden="1" customHeight="1">
      <c r="B96" s="144"/>
      <c r="C96" s="141" t="s">
        <v>302</v>
      </c>
      <c r="D96" s="167"/>
      <c r="E96" s="168"/>
      <c r="F96" s="22">
        <v>0</v>
      </c>
      <c r="G96" s="22"/>
      <c r="H96" s="22">
        <v>0</v>
      </c>
      <c r="I96" s="168"/>
      <c r="J96" s="168">
        <v>0</v>
      </c>
      <c r="K96" s="168"/>
      <c r="L96" s="168">
        <v>0</v>
      </c>
    </row>
    <row r="97" spans="2:12" ht="21" customHeight="1">
      <c r="B97" s="144"/>
      <c r="C97" s="141" t="s">
        <v>263</v>
      </c>
      <c r="D97" s="167"/>
      <c r="E97" s="168"/>
      <c r="F97" s="22">
        <v>0</v>
      </c>
      <c r="G97" s="22"/>
      <c r="H97" s="22">
        <v>-958</v>
      </c>
      <c r="I97" s="168"/>
      <c r="J97" s="168">
        <v>0</v>
      </c>
      <c r="K97" s="168"/>
      <c r="L97" s="168">
        <v>-958</v>
      </c>
    </row>
    <row r="98" spans="2:12">
      <c r="B98" s="144"/>
      <c r="C98" s="144" t="s">
        <v>264</v>
      </c>
      <c r="D98" s="167"/>
      <c r="E98" s="168"/>
      <c r="F98" s="180">
        <v>8134</v>
      </c>
      <c r="G98" s="181"/>
      <c r="H98" s="22">
        <v>27587</v>
      </c>
      <c r="I98" s="181"/>
      <c r="J98" s="168">
        <v>1870</v>
      </c>
      <c r="K98" s="182"/>
      <c r="L98" s="22">
        <v>19898</v>
      </c>
    </row>
    <row r="99" spans="2:12" ht="21" customHeight="1">
      <c r="B99" s="144"/>
      <c r="C99" s="144" t="s">
        <v>265</v>
      </c>
      <c r="D99" s="167"/>
      <c r="E99" s="168"/>
      <c r="F99" s="22">
        <v>0</v>
      </c>
      <c r="G99" s="22"/>
      <c r="H99" s="22">
        <v>144</v>
      </c>
      <c r="I99" s="168"/>
      <c r="J99" s="168">
        <v>0</v>
      </c>
      <c r="K99" s="168"/>
      <c r="L99" s="168">
        <v>0</v>
      </c>
    </row>
    <row r="100" spans="2:12">
      <c r="B100" s="144"/>
      <c r="C100" s="141" t="s">
        <v>266</v>
      </c>
      <c r="D100" s="167"/>
      <c r="E100" s="168"/>
      <c r="F100" s="179">
        <v>0</v>
      </c>
      <c r="G100" s="22"/>
      <c r="H100" s="22">
        <v>-20</v>
      </c>
      <c r="I100" s="168"/>
      <c r="J100" s="168">
        <v>0</v>
      </c>
      <c r="K100" s="168"/>
      <c r="L100" s="22">
        <v>-20</v>
      </c>
    </row>
    <row r="101" spans="2:12" ht="21" customHeight="1">
      <c r="B101" s="144"/>
      <c r="C101" s="141" t="s">
        <v>267</v>
      </c>
      <c r="D101" s="167"/>
      <c r="E101" s="168"/>
      <c r="F101" s="179">
        <v>-2200</v>
      </c>
      <c r="G101" s="22"/>
      <c r="H101" s="168">
        <v>0</v>
      </c>
      <c r="I101" s="168"/>
      <c r="J101" s="168">
        <v>0</v>
      </c>
      <c r="K101" s="168"/>
      <c r="L101" s="168">
        <v>0</v>
      </c>
    </row>
    <row r="102" spans="2:12" ht="21" customHeight="1">
      <c r="B102" s="144"/>
      <c r="C102" s="141" t="s">
        <v>142</v>
      </c>
      <c r="D102" s="167"/>
      <c r="E102" s="168"/>
      <c r="F102" s="179">
        <v>3705</v>
      </c>
      <c r="G102" s="22"/>
      <c r="H102" s="168">
        <v>0</v>
      </c>
      <c r="I102" s="168"/>
      <c r="J102" s="168">
        <v>3705</v>
      </c>
      <c r="K102" s="168"/>
      <c r="L102" s="22">
        <v>973</v>
      </c>
    </row>
    <row r="103" spans="2:12" ht="20.5">
      <c r="B103" s="153" t="s">
        <v>166</v>
      </c>
      <c r="C103" s="144"/>
      <c r="D103" s="177"/>
      <c r="E103" s="168"/>
      <c r="F103" s="174">
        <f>SUM(F68:F102)</f>
        <v>-738877</v>
      </c>
      <c r="G103" s="175"/>
      <c r="H103" s="174">
        <f>SUM(H68:H102)</f>
        <v>-902977</v>
      </c>
      <c r="I103" s="168"/>
      <c r="J103" s="174">
        <f>SUM(J68:J102)</f>
        <v>-1097258</v>
      </c>
      <c r="K103" s="175"/>
      <c r="L103" s="174">
        <f>SUM(L68:L102)</f>
        <v>-877500</v>
      </c>
    </row>
    <row r="104" spans="2:12" ht="20.5">
      <c r="B104" s="153"/>
      <c r="C104" s="144"/>
      <c r="D104" s="177"/>
      <c r="E104" s="168"/>
      <c r="F104" s="175"/>
      <c r="G104" s="175"/>
      <c r="H104" s="175"/>
      <c r="I104" s="168"/>
      <c r="J104" s="175"/>
      <c r="K104" s="175"/>
      <c r="L104" s="175"/>
    </row>
    <row r="105" spans="2:12" ht="20.5">
      <c r="B105" s="153"/>
      <c r="C105" s="144"/>
      <c r="D105" s="177"/>
      <c r="E105" s="168"/>
      <c r="F105" s="175"/>
      <c r="G105" s="175"/>
      <c r="H105" s="175"/>
      <c r="I105" s="168"/>
      <c r="J105" s="175"/>
      <c r="K105" s="175"/>
      <c r="L105" s="175"/>
    </row>
    <row r="106" spans="2:12" ht="20.5">
      <c r="B106" s="153"/>
      <c r="C106" s="144"/>
      <c r="D106" s="177"/>
      <c r="E106" s="168"/>
      <c r="F106" s="175"/>
      <c r="G106" s="175"/>
      <c r="H106" s="175"/>
      <c r="I106" s="168"/>
      <c r="J106" s="175"/>
      <c r="K106" s="175"/>
      <c r="L106" s="175"/>
    </row>
    <row r="107" spans="2:12" ht="20.5">
      <c r="B107" s="153"/>
      <c r="C107" s="144"/>
      <c r="D107" s="177"/>
      <c r="E107" s="168"/>
      <c r="F107" s="175"/>
      <c r="G107" s="175"/>
      <c r="H107" s="175"/>
      <c r="I107" s="168"/>
      <c r="J107" s="175"/>
      <c r="K107" s="175"/>
      <c r="L107" s="175"/>
    </row>
    <row r="108" spans="2:12" ht="20.5">
      <c r="B108" s="153"/>
      <c r="C108" s="144"/>
      <c r="D108" s="177"/>
      <c r="E108" s="168"/>
      <c r="F108" s="175"/>
      <c r="G108" s="175"/>
      <c r="H108" s="175"/>
      <c r="I108" s="168"/>
      <c r="J108" s="175"/>
      <c r="K108" s="175"/>
      <c r="L108" s="175"/>
    </row>
    <row r="109" spans="2:12" ht="20.5">
      <c r="B109" s="153"/>
      <c r="C109" s="144"/>
      <c r="D109" s="177"/>
      <c r="E109" s="168"/>
      <c r="F109" s="175"/>
      <c r="G109" s="175"/>
      <c r="H109" s="175"/>
      <c r="I109" s="168"/>
      <c r="J109" s="175"/>
      <c r="K109" s="175"/>
      <c r="L109" s="175"/>
    </row>
    <row r="110" spans="2:12" ht="20.5">
      <c r="B110" s="153"/>
      <c r="C110" s="144"/>
      <c r="D110" s="177"/>
      <c r="E110" s="168"/>
      <c r="F110" s="175"/>
      <c r="G110" s="175"/>
      <c r="H110" s="175"/>
      <c r="I110" s="168"/>
      <c r="J110" s="175"/>
      <c r="K110" s="175"/>
      <c r="L110" s="175"/>
    </row>
    <row r="111" spans="2:12" ht="20.5">
      <c r="B111" s="153"/>
      <c r="C111" s="144"/>
      <c r="D111" s="177"/>
      <c r="E111" s="168"/>
      <c r="F111" s="175"/>
      <c r="G111" s="175"/>
      <c r="H111" s="175"/>
      <c r="I111" s="168"/>
      <c r="J111" s="175"/>
      <c r="K111" s="175"/>
      <c r="L111" s="175"/>
    </row>
    <row r="112" spans="2:12" ht="20.5">
      <c r="B112" s="153"/>
      <c r="C112" s="144"/>
      <c r="D112" s="177"/>
      <c r="E112" s="168"/>
      <c r="F112" s="175"/>
      <c r="G112" s="175"/>
      <c r="H112" s="175"/>
      <c r="I112" s="168"/>
      <c r="J112" s="175"/>
      <c r="K112" s="175"/>
      <c r="L112" s="175"/>
    </row>
    <row r="113" spans="2:15" ht="20.5">
      <c r="B113" s="153"/>
      <c r="C113" s="144"/>
      <c r="D113" s="177"/>
      <c r="E113" s="168"/>
      <c r="F113" s="175"/>
      <c r="G113" s="175"/>
      <c r="H113" s="175"/>
      <c r="I113" s="168"/>
      <c r="J113" s="175"/>
      <c r="K113" s="175"/>
      <c r="L113" s="175"/>
    </row>
    <row r="114" spans="2:15" ht="20.5">
      <c r="B114" s="153"/>
      <c r="C114" s="144"/>
      <c r="D114" s="177"/>
      <c r="E114" s="168"/>
      <c r="F114" s="175"/>
      <c r="G114" s="175"/>
      <c r="H114" s="175"/>
      <c r="I114" s="168"/>
      <c r="J114" s="175"/>
      <c r="K114" s="175"/>
      <c r="L114" s="175"/>
    </row>
    <row r="115" spans="2:15" ht="20.5">
      <c r="B115" s="153"/>
      <c r="C115" s="144"/>
      <c r="D115" s="177"/>
      <c r="E115" s="168"/>
      <c r="F115" s="175"/>
      <c r="G115" s="175"/>
      <c r="H115" s="175"/>
      <c r="I115" s="168"/>
      <c r="J115" s="175"/>
      <c r="K115" s="175"/>
      <c r="L115" s="175"/>
    </row>
    <row r="116" spans="2:15" ht="20.5">
      <c r="B116" s="153"/>
      <c r="C116" s="144"/>
      <c r="D116" s="177"/>
      <c r="E116" s="168"/>
      <c r="F116" s="175"/>
      <c r="G116" s="175"/>
      <c r="H116" s="175"/>
      <c r="I116" s="168"/>
      <c r="J116" s="175"/>
      <c r="K116" s="175"/>
      <c r="L116" s="175"/>
    </row>
    <row r="117" spans="2:15" ht="20.5">
      <c r="B117" s="210" t="s">
        <v>235</v>
      </c>
      <c r="C117" s="210"/>
      <c r="D117" s="210"/>
      <c r="E117" s="210"/>
      <c r="F117" s="210"/>
      <c r="G117" s="210"/>
      <c r="H117" s="210"/>
      <c r="I117" s="210"/>
      <c r="J117" s="210"/>
      <c r="K117" s="210"/>
      <c r="L117" s="210"/>
    </row>
    <row r="118" spans="2:15" ht="20.5">
      <c r="J118" s="209" t="s">
        <v>173</v>
      </c>
      <c r="K118" s="209"/>
      <c r="L118" s="209"/>
    </row>
    <row r="119" spans="2:15" ht="20.5">
      <c r="B119" s="210" t="s">
        <v>47</v>
      </c>
      <c r="C119" s="210"/>
      <c r="D119" s="210"/>
      <c r="E119" s="210"/>
      <c r="F119" s="210"/>
      <c r="G119" s="210"/>
      <c r="H119" s="210"/>
      <c r="I119" s="210"/>
      <c r="J119" s="210"/>
      <c r="K119" s="210"/>
      <c r="L119" s="210"/>
    </row>
    <row r="120" spans="2:15" ht="20.5">
      <c r="B120" s="211" t="s">
        <v>101</v>
      </c>
      <c r="C120" s="211"/>
      <c r="D120" s="211"/>
      <c r="E120" s="211"/>
      <c r="F120" s="211"/>
      <c r="G120" s="211"/>
      <c r="H120" s="211"/>
      <c r="I120" s="211"/>
      <c r="J120" s="211"/>
      <c r="K120" s="211"/>
      <c r="L120" s="211"/>
    </row>
    <row r="121" spans="2:15" ht="20.5">
      <c r="B121" s="210" t="s">
        <v>219</v>
      </c>
      <c r="C121" s="210"/>
      <c r="D121" s="210"/>
      <c r="E121" s="210"/>
      <c r="F121" s="210"/>
      <c r="G121" s="210"/>
      <c r="H121" s="210"/>
      <c r="I121" s="210"/>
      <c r="J121" s="210"/>
      <c r="K121" s="210"/>
      <c r="L121" s="210"/>
    </row>
    <row r="122" spans="2:15" ht="20.5"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</row>
    <row r="123" spans="2:15" ht="20.5">
      <c r="B123" s="146"/>
      <c r="C123" s="146"/>
      <c r="F123" s="208" t="s">
        <v>44</v>
      </c>
      <c r="G123" s="208"/>
      <c r="H123" s="208"/>
      <c r="I123" s="208"/>
      <c r="J123" s="208"/>
      <c r="K123" s="208"/>
      <c r="L123" s="208"/>
    </row>
    <row r="124" spans="2:15" ht="20.5">
      <c r="B124" s="146"/>
      <c r="C124" s="146"/>
      <c r="F124" s="207" t="s">
        <v>45</v>
      </c>
      <c r="G124" s="207"/>
      <c r="H124" s="207"/>
      <c r="J124" s="208" t="s">
        <v>46</v>
      </c>
      <c r="K124" s="208"/>
      <c r="L124" s="208"/>
    </row>
    <row r="125" spans="2:15" ht="20.5">
      <c r="B125" s="146"/>
      <c r="C125" s="146"/>
      <c r="D125" s="147" t="s">
        <v>0</v>
      </c>
      <c r="F125" s="149">
        <v>2566</v>
      </c>
      <c r="G125" s="150"/>
      <c r="H125" s="149">
        <v>2565</v>
      </c>
      <c r="I125" s="151"/>
      <c r="J125" s="152">
        <v>2566</v>
      </c>
      <c r="K125" s="148"/>
      <c r="L125" s="152">
        <v>2565</v>
      </c>
    </row>
    <row r="126" spans="2:15" ht="20.5">
      <c r="B126" s="153" t="s">
        <v>124</v>
      </c>
      <c r="C126" s="153"/>
      <c r="E126" s="166"/>
      <c r="F126" s="162"/>
      <c r="G126" s="162"/>
      <c r="H126" s="162"/>
      <c r="I126" s="166"/>
      <c r="J126" s="162"/>
      <c r="K126" s="166"/>
      <c r="L126" s="162"/>
    </row>
    <row r="127" spans="2:15">
      <c r="B127" s="144"/>
      <c r="C127" s="141" t="s">
        <v>118</v>
      </c>
      <c r="E127" s="168"/>
      <c r="F127" s="168">
        <v>-40459</v>
      </c>
      <c r="G127" s="168"/>
      <c r="H127" s="168">
        <v>-4904</v>
      </c>
      <c r="I127" s="168"/>
      <c r="J127" s="168">
        <v>-18428</v>
      </c>
      <c r="K127" s="168"/>
      <c r="L127" s="168">
        <v>-2938</v>
      </c>
    </row>
    <row r="128" spans="2:15" ht="20.5" thickBot="1">
      <c r="B128" s="144"/>
      <c r="C128" s="140" t="s">
        <v>119</v>
      </c>
      <c r="E128" s="166"/>
      <c r="F128" s="168">
        <v>-23134</v>
      </c>
      <c r="G128" s="168"/>
      <c r="H128" s="168">
        <v>-27672</v>
      </c>
      <c r="I128" s="168"/>
      <c r="J128" s="168">
        <v>-12403</v>
      </c>
      <c r="K128" s="168"/>
      <c r="L128" s="168">
        <v>-11880</v>
      </c>
      <c r="M128" s="161"/>
      <c r="N128" s="161"/>
      <c r="O128" s="183"/>
    </row>
    <row r="129" spans="2:12" ht="21.75" customHeight="1" thickTop="1">
      <c r="B129" s="144"/>
      <c r="C129" s="144" t="s">
        <v>307</v>
      </c>
      <c r="D129" s="167"/>
      <c r="E129" s="168"/>
      <c r="F129" s="168">
        <v>0</v>
      </c>
      <c r="G129" s="168"/>
      <c r="H129" s="168">
        <v>14700</v>
      </c>
      <c r="I129" s="168"/>
      <c r="J129" s="168">
        <v>0</v>
      </c>
      <c r="K129" s="168"/>
      <c r="L129" s="168">
        <v>0</v>
      </c>
    </row>
    <row r="130" spans="2:12" ht="20.5" customHeight="1">
      <c r="B130" s="144"/>
      <c r="C130" s="141" t="s">
        <v>207</v>
      </c>
      <c r="E130" s="166"/>
      <c r="F130" s="168">
        <v>1208233</v>
      </c>
      <c r="G130" s="168"/>
      <c r="H130" s="168">
        <v>909857</v>
      </c>
      <c r="I130" s="168"/>
      <c r="J130" s="168">
        <v>1208233</v>
      </c>
      <c r="K130" s="168"/>
      <c r="L130" s="168">
        <v>909857</v>
      </c>
    </row>
    <row r="131" spans="2:12" ht="20.5" customHeight="1">
      <c r="B131" s="144"/>
      <c r="C131" s="141" t="s">
        <v>268</v>
      </c>
      <c r="E131" s="166"/>
      <c r="F131" s="168">
        <v>50000</v>
      </c>
      <c r="G131" s="168"/>
      <c r="H131" s="168">
        <v>0</v>
      </c>
      <c r="I131" s="168"/>
      <c r="J131" s="168">
        <v>50000</v>
      </c>
      <c r="K131" s="168"/>
      <c r="L131" s="168">
        <v>0</v>
      </c>
    </row>
    <row r="132" spans="2:12" ht="20.5" customHeight="1">
      <c r="B132" s="144"/>
      <c r="C132" s="141" t="s">
        <v>269</v>
      </c>
      <c r="E132" s="166"/>
      <c r="F132" s="168">
        <v>-1029</v>
      </c>
      <c r="G132" s="168"/>
      <c r="H132" s="168">
        <v>0</v>
      </c>
      <c r="I132" s="168"/>
      <c r="J132" s="168">
        <v>-1029</v>
      </c>
      <c r="K132" s="168"/>
      <c r="L132" s="168">
        <v>0</v>
      </c>
    </row>
    <row r="133" spans="2:12" ht="20.5" customHeight="1">
      <c r="B133" s="144"/>
      <c r="C133" s="141" t="s">
        <v>270</v>
      </c>
      <c r="E133" s="166"/>
      <c r="F133" s="168">
        <v>92100</v>
      </c>
      <c r="G133" s="168"/>
      <c r="H133" s="168">
        <v>0</v>
      </c>
      <c r="I133" s="168"/>
      <c r="J133" s="168">
        <v>92100</v>
      </c>
      <c r="K133" s="168"/>
      <c r="L133" s="168">
        <v>0</v>
      </c>
    </row>
    <row r="134" spans="2:12" ht="20.5" customHeight="1">
      <c r="B134" s="144"/>
      <c r="C134" s="141" t="s">
        <v>271</v>
      </c>
      <c r="E134" s="166"/>
      <c r="F134" s="168">
        <v>-3086</v>
      </c>
      <c r="G134" s="168"/>
      <c r="H134" s="168">
        <v>0</v>
      </c>
      <c r="I134" s="168"/>
      <c r="J134" s="168">
        <v>-3086</v>
      </c>
      <c r="K134" s="168"/>
      <c r="L134" s="168">
        <v>0</v>
      </c>
    </row>
    <row r="135" spans="2:12" ht="21" hidden="1" customHeight="1">
      <c r="B135" s="144"/>
      <c r="C135" s="141" t="s">
        <v>303</v>
      </c>
      <c r="E135" s="166"/>
      <c r="F135" s="168">
        <v>0</v>
      </c>
      <c r="G135" s="168"/>
      <c r="H135" s="168">
        <v>0</v>
      </c>
      <c r="I135" s="168"/>
      <c r="J135" s="168">
        <v>0</v>
      </c>
      <c r="K135" s="168"/>
      <c r="L135" s="168">
        <v>0</v>
      </c>
    </row>
    <row r="136" spans="2:12">
      <c r="B136" s="144"/>
      <c r="C136" s="141" t="s">
        <v>272</v>
      </c>
      <c r="E136" s="166"/>
      <c r="F136" s="168">
        <v>-74214</v>
      </c>
      <c r="G136" s="168"/>
      <c r="H136" s="168">
        <v>0</v>
      </c>
      <c r="I136" s="168"/>
      <c r="J136" s="168">
        <v>0</v>
      </c>
      <c r="K136" s="168"/>
      <c r="L136" s="168">
        <v>0</v>
      </c>
    </row>
    <row r="137" spans="2:12">
      <c r="B137" s="144"/>
      <c r="C137" s="141" t="s">
        <v>273</v>
      </c>
      <c r="E137" s="166"/>
      <c r="F137" s="168">
        <v>74325</v>
      </c>
      <c r="G137" s="168"/>
      <c r="H137" s="168">
        <v>0</v>
      </c>
      <c r="I137" s="168"/>
      <c r="J137" s="168">
        <v>0</v>
      </c>
      <c r="K137" s="168"/>
      <c r="L137" s="168">
        <v>0</v>
      </c>
    </row>
    <row r="138" spans="2:12">
      <c r="B138" s="144"/>
      <c r="C138" s="141" t="s">
        <v>274</v>
      </c>
      <c r="E138" s="166"/>
      <c r="F138" s="168">
        <v>-319846</v>
      </c>
      <c r="G138" s="168"/>
      <c r="H138" s="168">
        <v>0</v>
      </c>
      <c r="I138" s="168"/>
      <c r="J138" s="168">
        <v>0</v>
      </c>
      <c r="K138" s="168"/>
      <c r="L138" s="168">
        <v>0</v>
      </c>
    </row>
    <row r="139" spans="2:12">
      <c r="B139" s="144"/>
      <c r="C139" s="141" t="s">
        <v>275</v>
      </c>
      <c r="E139" s="166"/>
      <c r="F139" s="168">
        <v>-2286</v>
      </c>
      <c r="G139" s="168"/>
      <c r="H139" s="168">
        <v>0</v>
      </c>
      <c r="I139" s="168"/>
      <c r="J139" s="168">
        <v>0</v>
      </c>
      <c r="K139" s="168"/>
      <c r="L139" s="168">
        <v>0</v>
      </c>
    </row>
    <row r="140" spans="2:12" ht="20.5">
      <c r="B140" s="153" t="s">
        <v>168</v>
      </c>
      <c r="C140" s="153"/>
      <c r="E140" s="166"/>
      <c r="F140" s="174">
        <f>SUM(F127:F139)</f>
        <v>960604</v>
      </c>
      <c r="G140" s="175"/>
      <c r="H140" s="174">
        <f>SUM(H127:H139)</f>
        <v>891981</v>
      </c>
      <c r="I140" s="166"/>
      <c r="J140" s="174">
        <f>SUM(J127:J139)</f>
        <v>1315387</v>
      </c>
      <c r="K140" s="184"/>
      <c r="L140" s="174">
        <f>SUM(L127:L139)</f>
        <v>895039</v>
      </c>
    </row>
    <row r="141" spans="2:12" ht="20.5">
      <c r="B141" s="153"/>
      <c r="C141" s="153"/>
      <c r="E141" s="166"/>
      <c r="F141" s="162"/>
      <c r="G141" s="162"/>
      <c r="H141" s="162"/>
      <c r="I141" s="166"/>
      <c r="J141" s="162"/>
      <c r="K141" s="166"/>
      <c r="L141" s="162"/>
    </row>
    <row r="142" spans="2:12" ht="20.5">
      <c r="B142" s="153" t="s">
        <v>120</v>
      </c>
      <c r="C142" s="153"/>
      <c r="E142" s="151"/>
      <c r="F142" s="175">
        <f>F55+F103+F140</f>
        <v>101085</v>
      </c>
      <c r="G142" s="175"/>
      <c r="H142" s="175">
        <f>H55+H103+H140</f>
        <v>-8512</v>
      </c>
      <c r="I142" s="151"/>
      <c r="J142" s="175">
        <f>J55+J103+J140</f>
        <v>105104</v>
      </c>
      <c r="K142" s="175"/>
      <c r="L142" s="175">
        <f>L55+L103+L140</f>
        <v>-144</v>
      </c>
    </row>
    <row r="143" spans="2:12">
      <c r="B143" s="143" t="s">
        <v>169</v>
      </c>
      <c r="D143" s="177"/>
      <c r="E143" s="166"/>
      <c r="F143" s="22">
        <v>6541</v>
      </c>
      <c r="G143" s="22"/>
      <c r="H143" s="22">
        <v>19705</v>
      </c>
      <c r="I143" s="166"/>
      <c r="J143" s="22">
        <v>2155</v>
      </c>
      <c r="K143" s="166"/>
      <c r="L143" s="151">
        <v>1574</v>
      </c>
    </row>
    <row r="144" spans="2:12" ht="20.5">
      <c r="B144" s="143" t="s">
        <v>121</v>
      </c>
      <c r="C144" s="153"/>
      <c r="E144" s="151"/>
      <c r="F144" s="22">
        <v>16018</v>
      </c>
      <c r="G144" s="175"/>
      <c r="H144" s="168">
        <v>0</v>
      </c>
      <c r="I144" s="168"/>
      <c r="J144" s="168">
        <v>0</v>
      </c>
      <c r="K144" s="168"/>
      <c r="L144" s="168">
        <v>0</v>
      </c>
    </row>
    <row r="145" spans="2:12">
      <c r="B145" s="143" t="s">
        <v>122</v>
      </c>
      <c r="D145" s="177"/>
      <c r="E145" s="166"/>
      <c r="F145" s="22">
        <v>19</v>
      </c>
      <c r="G145" s="22"/>
      <c r="H145" s="22">
        <v>43</v>
      </c>
      <c r="I145" s="166"/>
      <c r="J145" s="22">
        <v>19</v>
      </c>
      <c r="K145" s="166"/>
      <c r="L145" s="22">
        <v>43</v>
      </c>
    </row>
    <row r="146" spans="2:12" ht="21" thickBot="1">
      <c r="B146" s="142" t="s">
        <v>123</v>
      </c>
      <c r="C146" s="153"/>
      <c r="D146" s="177"/>
      <c r="E146" s="166"/>
      <c r="F146" s="185">
        <f>SUM(F142:F145)</f>
        <v>123663</v>
      </c>
      <c r="G146" s="175"/>
      <c r="H146" s="185">
        <f>SUM(H142:H145)</f>
        <v>11236</v>
      </c>
      <c r="I146" s="166"/>
      <c r="J146" s="185">
        <f>SUM(J142:J145)</f>
        <v>107278</v>
      </c>
      <c r="K146" s="184"/>
      <c r="L146" s="185">
        <f>SUM(L142:L145)</f>
        <v>1473</v>
      </c>
    </row>
    <row r="147" spans="2:12" ht="21" thickTop="1">
      <c r="B147" s="142"/>
      <c r="C147" s="153"/>
      <c r="D147" s="177"/>
      <c r="E147" s="166"/>
      <c r="F147" s="163"/>
      <c r="G147" s="175"/>
      <c r="H147" s="163"/>
      <c r="I147" s="166"/>
      <c r="J147" s="163"/>
      <c r="K147" s="184"/>
      <c r="L147" s="163"/>
    </row>
    <row r="148" spans="2:12" ht="20.5">
      <c r="B148" s="142"/>
      <c r="C148" s="153"/>
      <c r="D148" s="177"/>
      <c r="E148" s="166"/>
      <c r="F148" s="163"/>
      <c r="G148" s="175"/>
      <c r="H148" s="163"/>
      <c r="I148" s="166"/>
      <c r="J148" s="163"/>
      <c r="K148" s="184"/>
      <c r="L148" s="163"/>
    </row>
    <row r="149" spans="2:12" ht="20.5">
      <c r="B149" s="142"/>
      <c r="C149" s="153"/>
      <c r="D149" s="177"/>
      <c r="E149" s="166"/>
      <c r="F149" s="163"/>
      <c r="G149" s="175"/>
      <c r="H149" s="163"/>
      <c r="I149" s="166"/>
      <c r="J149" s="163"/>
      <c r="K149" s="184"/>
      <c r="L149" s="163"/>
    </row>
    <row r="150" spans="2:12" ht="20.5">
      <c r="B150" s="142"/>
      <c r="C150" s="153"/>
      <c r="D150" s="177"/>
      <c r="E150" s="166"/>
      <c r="F150" s="163"/>
      <c r="G150" s="175"/>
      <c r="H150" s="163"/>
      <c r="I150" s="166"/>
      <c r="J150" s="163"/>
      <c r="K150" s="184"/>
      <c r="L150" s="163"/>
    </row>
    <row r="151" spans="2:12" ht="20.5">
      <c r="B151" s="142"/>
      <c r="C151" s="153"/>
      <c r="D151" s="177"/>
      <c r="E151" s="166"/>
      <c r="F151" s="163"/>
      <c r="G151" s="175"/>
      <c r="H151" s="163"/>
      <c r="I151" s="166"/>
      <c r="J151" s="163"/>
      <c r="K151" s="184"/>
      <c r="L151" s="163"/>
    </row>
    <row r="152" spans="2:12" ht="20.5">
      <c r="B152" s="142"/>
      <c r="C152" s="153"/>
      <c r="D152" s="177"/>
      <c r="E152" s="166"/>
      <c r="F152" s="163"/>
      <c r="G152" s="175"/>
      <c r="H152" s="163"/>
      <c r="I152" s="166"/>
      <c r="J152" s="163"/>
      <c r="K152" s="184"/>
      <c r="L152" s="163"/>
    </row>
    <row r="153" spans="2:12" ht="20.5">
      <c r="B153" s="142"/>
      <c r="C153" s="153"/>
      <c r="D153" s="177"/>
      <c r="E153" s="166"/>
      <c r="F153" s="163"/>
      <c r="G153" s="175"/>
      <c r="H153" s="163"/>
      <c r="I153" s="166"/>
      <c r="J153" s="163"/>
      <c r="K153" s="184"/>
      <c r="L153" s="163"/>
    </row>
    <row r="154" spans="2:12" ht="20.5">
      <c r="B154" s="142"/>
      <c r="C154" s="153"/>
      <c r="D154" s="177"/>
      <c r="E154" s="166"/>
      <c r="F154" s="163"/>
      <c r="G154" s="175"/>
      <c r="H154" s="163"/>
      <c r="I154" s="166"/>
      <c r="J154" s="163"/>
      <c r="K154" s="184"/>
      <c r="L154" s="163"/>
    </row>
    <row r="155" spans="2:12" ht="20.5">
      <c r="B155" s="142"/>
      <c r="C155" s="153"/>
      <c r="D155" s="177"/>
      <c r="E155" s="166"/>
      <c r="F155" s="163"/>
      <c r="G155" s="175"/>
      <c r="H155" s="163"/>
      <c r="I155" s="166"/>
      <c r="J155" s="163"/>
      <c r="K155" s="184"/>
      <c r="L155" s="163"/>
    </row>
    <row r="156" spans="2:12" ht="20.5">
      <c r="B156" s="142"/>
      <c r="C156" s="153"/>
      <c r="D156" s="177"/>
      <c r="E156" s="166"/>
      <c r="F156" s="163"/>
      <c r="G156" s="175"/>
      <c r="H156" s="163"/>
      <c r="I156" s="166"/>
      <c r="J156" s="163"/>
      <c r="K156" s="184"/>
      <c r="L156" s="163"/>
    </row>
    <row r="157" spans="2:12" ht="20.5">
      <c r="B157" s="142"/>
      <c r="C157" s="153"/>
      <c r="D157" s="177"/>
      <c r="E157" s="166"/>
      <c r="F157" s="163"/>
      <c r="G157" s="175"/>
      <c r="H157" s="163"/>
      <c r="I157" s="166"/>
      <c r="J157" s="163"/>
      <c r="K157" s="184"/>
      <c r="L157" s="163"/>
    </row>
    <row r="158" spans="2:12" ht="20.5">
      <c r="B158" s="142"/>
      <c r="C158" s="153"/>
      <c r="D158" s="177"/>
      <c r="E158" s="166"/>
      <c r="F158" s="163"/>
      <c r="G158" s="175"/>
      <c r="H158" s="163"/>
      <c r="I158" s="166"/>
      <c r="J158" s="163"/>
      <c r="K158" s="184"/>
      <c r="L158" s="163"/>
    </row>
    <row r="159" spans="2:12" ht="20.5">
      <c r="B159" s="142"/>
      <c r="C159" s="153"/>
      <c r="D159" s="177"/>
      <c r="E159" s="166"/>
      <c r="F159" s="163"/>
      <c r="G159" s="175"/>
      <c r="H159" s="163"/>
      <c r="I159" s="166"/>
      <c r="J159" s="163"/>
      <c r="K159" s="184"/>
      <c r="L159" s="163"/>
    </row>
    <row r="160" spans="2:12" ht="20.5">
      <c r="B160" s="142"/>
      <c r="C160" s="153"/>
      <c r="D160" s="177"/>
      <c r="E160" s="166"/>
      <c r="F160" s="163"/>
      <c r="G160" s="175"/>
      <c r="H160" s="163"/>
      <c r="I160" s="166"/>
      <c r="J160" s="163"/>
      <c r="K160" s="184"/>
      <c r="L160" s="163"/>
    </row>
    <row r="161" spans="2:12" ht="20.5">
      <c r="B161" s="142"/>
      <c r="C161" s="153"/>
      <c r="D161" s="177"/>
      <c r="E161" s="166"/>
      <c r="F161" s="163"/>
      <c r="G161" s="175"/>
      <c r="H161" s="163"/>
      <c r="I161" s="166"/>
      <c r="J161" s="163"/>
      <c r="K161" s="184"/>
      <c r="L161" s="163"/>
    </row>
    <row r="162" spans="2:12" ht="20.5">
      <c r="B162" s="142"/>
      <c r="C162" s="153"/>
      <c r="D162" s="177"/>
      <c r="E162" s="166"/>
      <c r="F162" s="163"/>
      <c r="G162" s="175"/>
      <c r="H162" s="163"/>
      <c r="I162" s="166"/>
      <c r="J162" s="163"/>
      <c r="K162" s="184"/>
      <c r="L162" s="163"/>
    </row>
    <row r="163" spans="2:12" ht="20.5">
      <c r="B163" s="142"/>
      <c r="C163" s="153"/>
      <c r="D163" s="177"/>
      <c r="E163" s="166"/>
      <c r="F163" s="163"/>
      <c r="G163" s="175"/>
      <c r="H163" s="163"/>
      <c r="I163" s="166"/>
      <c r="J163" s="163"/>
      <c r="K163" s="184"/>
      <c r="L163" s="163"/>
    </row>
    <row r="164" spans="2:12" ht="20.5">
      <c r="B164" s="142"/>
      <c r="C164" s="153"/>
      <c r="D164" s="177"/>
      <c r="E164" s="166"/>
      <c r="F164" s="163"/>
      <c r="G164" s="175"/>
      <c r="H164" s="163"/>
      <c r="I164" s="166"/>
      <c r="J164" s="163"/>
      <c r="K164" s="184"/>
      <c r="L164" s="163"/>
    </row>
    <row r="165" spans="2:12" ht="20.5">
      <c r="B165" s="142"/>
      <c r="C165" s="153"/>
      <c r="D165" s="177"/>
      <c r="E165" s="166"/>
      <c r="F165" s="163"/>
      <c r="G165" s="175"/>
      <c r="H165" s="163"/>
      <c r="I165" s="166"/>
      <c r="J165" s="163"/>
      <c r="K165" s="184"/>
      <c r="L165" s="163"/>
    </row>
    <row r="166" spans="2:12" ht="20.5">
      <c r="B166" s="142"/>
      <c r="C166" s="153"/>
      <c r="D166" s="177"/>
      <c r="E166" s="166"/>
      <c r="F166" s="163"/>
      <c r="G166" s="175"/>
      <c r="H166" s="163"/>
      <c r="I166" s="166"/>
      <c r="J166" s="163"/>
      <c r="K166" s="184"/>
      <c r="L166" s="163"/>
    </row>
    <row r="167" spans="2:12" ht="20.5">
      <c r="B167" s="142"/>
      <c r="C167" s="153"/>
      <c r="D167" s="177"/>
      <c r="E167" s="166"/>
      <c r="F167" s="163"/>
      <c r="G167" s="175"/>
      <c r="H167" s="163"/>
      <c r="I167" s="166"/>
      <c r="J167" s="163"/>
      <c r="K167" s="184"/>
      <c r="L167" s="163"/>
    </row>
    <row r="168" spans="2:12" ht="20.5">
      <c r="B168" s="142"/>
      <c r="C168" s="153"/>
      <c r="D168" s="177"/>
      <c r="E168" s="166"/>
      <c r="F168" s="163"/>
      <c r="G168" s="175"/>
      <c r="H168" s="163"/>
      <c r="I168" s="166"/>
      <c r="J168" s="163"/>
      <c r="K168" s="184"/>
      <c r="L168" s="163"/>
    </row>
    <row r="169" spans="2:12" ht="20.5">
      <c r="B169" s="210" t="s">
        <v>236</v>
      </c>
      <c r="C169" s="210"/>
      <c r="D169" s="210"/>
      <c r="E169" s="210"/>
      <c r="F169" s="210"/>
      <c r="G169" s="210"/>
      <c r="H169" s="210"/>
      <c r="I169" s="210"/>
      <c r="J169" s="210"/>
      <c r="K169" s="210"/>
      <c r="L169" s="210"/>
    </row>
    <row r="170" spans="2:12" ht="20.5">
      <c r="J170" s="209" t="s">
        <v>173</v>
      </c>
      <c r="K170" s="209"/>
      <c r="L170" s="209"/>
    </row>
    <row r="171" spans="2:12" ht="20.5">
      <c r="B171" s="210" t="s">
        <v>47</v>
      </c>
      <c r="C171" s="210"/>
      <c r="D171" s="210"/>
      <c r="E171" s="210"/>
      <c r="F171" s="210"/>
      <c r="G171" s="210"/>
      <c r="H171" s="210"/>
      <c r="I171" s="210"/>
      <c r="J171" s="210"/>
      <c r="K171" s="210"/>
      <c r="L171" s="210"/>
    </row>
    <row r="172" spans="2:12" ht="20.5">
      <c r="B172" s="211" t="s">
        <v>101</v>
      </c>
      <c r="C172" s="211"/>
      <c r="D172" s="211"/>
      <c r="E172" s="211"/>
      <c r="F172" s="211"/>
      <c r="G172" s="211"/>
      <c r="H172" s="211"/>
      <c r="I172" s="211"/>
      <c r="J172" s="211"/>
      <c r="K172" s="211"/>
      <c r="L172" s="211"/>
    </row>
    <row r="173" spans="2:12" ht="20.5">
      <c r="B173" s="210" t="s">
        <v>219</v>
      </c>
      <c r="C173" s="210"/>
      <c r="D173" s="210"/>
      <c r="E173" s="210"/>
      <c r="F173" s="210"/>
      <c r="G173" s="210"/>
      <c r="H173" s="210"/>
      <c r="I173" s="210"/>
      <c r="J173" s="210"/>
      <c r="K173" s="210"/>
      <c r="L173" s="210"/>
    </row>
    <row r="174" spans="2:12" ht="20.5">
      <c r="B174" s="145"/>
      <c r="C174" s="145"/>
      <c r="D174" s="145"/>
      <c r="E174" s="145"/>
      <c r="F174" s="145"/>
      <c r="G174" s="145"/>
      <c r="H174" s="145"/>
      <c r="I174" s="145"/>
      <c r="J174" s="145"/>
      <c r="K174" s="145"/>
      <c r="L174" s="145"/>
    </row>
    <row r="175" spans="2:12" ht="20.5">
      <c r="B175" s="146"/>
      <c r="C175" s="146"/>
      <c r="F175" s="208" t="s">
        <v>44</v>
      </c>
      <c r="G175" s="208"/>
      <c r="H175" s="208"/>
      <c r="I175" s="208"/>
      <c r="J175" s="208"/>
      <c r="K175" s="208"/>
      <c r="L175" s="208"/>
    </row>
    <row r="176" spans="2:12" ht="20.5">
      <c r="B176" s="146"/>
      <c r="C176" s="146"/>
      <c r="F176" s="207" t="s">
        <v>45</v>
      </c>
      <c r="G176" s="207"/>
      <c r="H176" s="207"/>
      <c r="J176" s="208" t="s">
        <v>46</v>
      </c>
      <c r="K176" s="208"/>
      <c r="L176" s="208"/>
    </row>
    <row r="177" spans="2:12" ht="20.5">
      <c r="B177" s="146"/>
      <c r="C177" s="146"/>
      <c r="D177" s="147" t="s">
        <v>0</v>
      </c>
      <c r="F177" s="149">
        <v>2566</v>
      </c>
      <c r="G177" s="150"/>
      <c r="H177" s="149">
        <v>2565</v>
      </c>
      <c r="I177" s="151"/>
      <c r="J177" s="152">
        <v>2566</v>
      </c>
      <c r="K177" s="148"/>
      <c r="L177" s="152">
        <v>2565</v>
      </c>
    </row>
    <row r="178" spans="2:12" ht="22">
      <c r="B178" s="130" t="s">
        <v>170</v>
      </c>
      <c r="C178" s="186"/>
      <c r="D178" s="187"/>
      <c r="E178" s="187"/>
      <c r="F178" s="187"/>
      <c r="G178" s="187"/>
      <c r="H178" s="187"/>
      <c r="I178" s="187"/>
      <c r="J178" s="187"/>
      <c r="K178" s="187"/>
      <c r="L178" s="155"/>
    </row>
    <row r="179" spans="2:12">
      <c r="B179" s="144" t="s">
        <v>276</v>
      </c>
      <c r="C179" s="144"/>
      <c r="F179" s="161">
        <v>0</v>
      </c>
      <c r="G179" s="161"/>
      <c r="H179" s="161">
        <v>-516</v>
      </c>
      <c r="J179" s="161">
        <v>0</v>
      </c>
      <c r="L179" s="161">
        <v>0</v>
      </c>
    </row>
    <row r="180" spans="2:12">
      <c r="B180" s="144" t="s">
        <v>277</v>
      </c>
      <c r="C180" s="144"/>
      <c r="F180" s="180">
        <v>-15867</v>
      </c>
      <c r="H180" s="180">
        <v>-4758</v>
      </c>
      <c r="J180" s="180">
        <v>-1206</v>
      </c>
      <c r="L180" s="161">
        <v>-1847</v>
      </c>
    </row>
    <row r="181" spans="2:12">
      <c r="B181" s="144" t="s">
        <v>278</v>
      </c>
      <c r="C181" s="144"/>
      <c r="F181" s="180">
        <v>15867</v>
      </c>
      <c r="H181" s="180">
        <v>4758</v>
      </c>
      <c r="J181" s="180">
        <v>1206</v>
      </c>
      <c r="L181" s="161">
        <v>1847</v>
      </c>
    </row>
    <row r="182" spans="2:12">
      <c r="B182" s="144" t="s">
        <v>279</v>
      </c>
      <c r="C182" s="144"/>
      <c r="F182" s="180">
        <v>0</v>
      </c>
      <c r="H182" s="180">
        <v>15716</v>
      </c>
      <c r="J182" s="180">
        <v>0</v>
      </c>
      <c r="L182" s="161">
        <v>0</v>
      </c>
    </row>
    <row r="183" spans="2:12">
      <c r="B183" s="144" t="s">
        <v>280</v>
      </c>
      <c r="C183" s="144"/>
      <c r="F183" s="180">
        <v>0</v>
      </c>
      <c r="H183" s="180">
        <v>-15716</v>
      </c>
      <c r="J183" s="180">
        <v>0</v>
      </c>
      <c r="L183" s="161">
        <v>0</v>
      </c>
    </row>
    <row r="184" spans="2:12">
      <c r="B184" s="144" t="s">
        <v>281</v>
      </c>
      <c r="C184" s="144"/>
      <c r="F184" s="180">
        <v>0</v>
      </c>
      <c r="H184" s="180">
        <v>68500</v>
      </c>
      <c r="J184" s="180">
        <v>0</v>
      </c>
      <c r="L184" s="161">
        <v>68500</v>
      </c>
    </row>
    <row r="185" spans="2:12">
      <c r="B185" s="144" t="s">
        <v>282</v>
      </c>
      <c r="C185" s="144"/>
      <c r="F185" s="180">
        <v>0</v>
      </c>
      <c r="H185" s="180">
        <v>-2000</v>
      </c>
      <c r="J185" s="180">
        <v>0</v>
      </c>
      <c r="L185" s="161">
        <v>-2000</v>
      </c>
    </row>
    <row r="186" spans="2:12">
      <c r="B186" s="141" t="s">
        <v>283</v>
      </c>
      <c r="F186" s="180">
        <v>412</v>
      </c>
      <c r="H186" s="180">
        <v>0</v>
      </c>
      <c r="J186" s="180">
        <v>412</v>
      </c>
      <c r="L186" s="180">
        <v>0</v>
      </c>
    </row>
    <row r="187" spans="2:12">
      <c r="B187" s="141" t="s">
        <v>284</v>
      </c>
      <c r="F187" s="180">
        <v>-412</v>
      </c>
      <c r="H187" s="180">
        <v>0</v>
      </c>
      <c r="J187" s="180">
        <v>-412</v>
      </c>
      <c r="L187" s="180">
        <v>0</v>
      </c>
    </row>
    <row r="188" spans="2:12">
      <c r="B188" s="141" t="s">
        <v>285</v>
      </c>
      <c r="F188" s="180">
        <v>315000</v>
      </c>
      <c r="H188" s="180">
        <v>0</v>
      </c>
      <c r="J188" s="180">
        <v>315000</v>
      </c>
      <c r="L188" s="180">
        <v>0</v>
      </c>
    </row>
    <row r="189" spans="2:12">
      <c r="B189" s="141" t="s">
        <v>286</v>
      </c>
      <c r="F189" s="180">
        <v>-315000</v>
      </c>
      <c r="H189" s="180">
        <v>0</v>
      </c>
      <c r="J189" s="180">
        <v>-315000</v>
      </c>
      <c r="L189" s="180">
        <v>0</v>
      </c>
    </row>
    <row r="190" spans="2:12">
      <c r="B190" s="141" t="s">
        <v>285</v>
      </c>
      <c r="F190" s="180">
        <v>-79958</v>
      </c>
      <c r="H190" s="180">
        <v>0</v>
      </c>
      <c r="J190" s="180">
        <v>-79958</v>
      </c>
      <c r="L190" s="180">
        <v>0</v>
      </c>
    </row>
    <row r="191" spans="2:12">
      <c r="B191" s="141" t="s">
        <v>287</v>
      </c>
      <c r="F191" s="180">
        <v>79958</v>
      </c>
      <c r="H191" s="180">
        <v>0</v>
      </c>
      <c r="J191" s="180">
        <v>79958</v>
      </c>
      <c r="L191" s="180">
        <v>0</v>
      </c>
    </row>
    <row r="192" spans="2:12">
      <c r="B192" s="141" t="s">
        <v>288</v>
      </c>
      <c r="F192" s="180">
        <v>-1859069</v>
      </c>
      <c r="H192" s="180">
        <v>0</v>
      </c>
      <c r="J192" s="180">
        <v>-1859069</v>
      </c>
      <c r="L192" s="180">
        <v>0</v>
      </c>
    </row>
    <row r="193" spans="2:12">
      <c r="B193" s="141" t="s">
        <v>289</v>
      </c>
      <c r="F193" s="180">
        <v>1859069</v>
      </c>
      <c r="H193" s="180">
        <v>0</v>
      </c>
      <c r="J193" s="180">
        <v>1859069</v>
      </c>
      <c r="L193" s="180">
        <v>0</v>
      </c>
    </row>
    <row r="194" spans="2:12">
      <c r="B194" s="141" t="s">
        <v>290</v>
      </c>
      <c r="F194" s="180">
        <v>14820</v>
      </c>
      <c r="H194" s="180">
        <v>0</v>
      </c>
      <c r="J194" s="180">
        <v>14820</v>
      </c>
      <c r="L194" s="180">
        <v>0</v>
      </c>
    </row>
    <row r="195" spans="2:12">
      <c r="B195" s="141" t="s">
        <v>291</v>
      </c>
      <c r="F195" s="180">
        <v>-14820</v>
      </c>
      <c r="H195" s="180">
        <v>0</v>
      </c>
      <c r="J195" s="180">
        <v>-14820</v>
      </c>
      <c r="L195" s="180">
        <v>0</v>
      </c>
    </row>
    <row r="196" spans="2:12">
      <c r="F196" s="180"/>
      <c r="H196" s="180"/>
      <c r="J196" s="180"/>
      <c r="L196" s="180"/>
    </row>
    <row r="197" spans="2:12">
      <c r="F197" s="180"/>
      <c r="H197" s="180"/>
      <c r="J197" s="180"/>
      <c r="L197" s="180"/>
    </row>
    <row r="198" spans="2:12">
      <c r="F198" s="180"/>
      <c r="H198" s="180"/>
      <c r="J198" s="180"/>
      <c r="L198" s="180"/>
    </row>
    <row r="199" spans="2:12">
      <c r="B199" s="144"/>
      <c r="C199" s="144"/>
      <c r="F199" s="188"/>
      <c r="J199" s="181"/>
    </row>
    <row r="200" spans="2:12">
      <c r="B200" s="144"/>
      <c r="C200" s="144"/>
      <c r="F200" s="188"/>
      <c r="J200" s="181"/>
    </row>
    <row r="201" spans="2:12">
      <c r="B201" s="144"/>
      <c r="C201" s="144"/>
      <c r="F201" s="188"/>
      <c r="J201" s="181"/>
    </row>
    <row r="202" spans="2:12">
      <c r="B202" s="144"/>
      <c r="C202" s="144"/>
      <c r="F202" s="188"/>
      <c r="J202" s="181"/>
    </row>
    <row r="203" spans="2:12">
      <c r="B203" s="144"/>
      <c r="C203" s="144"/>
      <c r="F203" s="188"/>
      <c r="J203" s="181"/>
    </row>
    <row r="204" spans="2:12">
      <c r="B204" s="144"/>
      <c r="C204" s="144"/>
      <c r="F204" s="188"/>
      <c r="J204" s="181"/>
    </row>
    <row r="205" spans="2:12">
      <c r="B205" s="144"/>
      <c r="C205" s="144"/>
      <c r="F205" s="188"/>
      <c r="J205" s="181"/>
    </row>
    <row r="206" spans="2:12">
      <c r="B206" s="144"/>
      <c r="C206" s="144"/>
      <c r="F206" s="188"/>
      <c r="J206" s="181"/>
    </row>
    <row r="207" spans="2:12">
      <c r="B207" s="144"/>
      <c r="C207" s="144"/>
      <c r="F207" s="188"/>
      <c r="J207" s="181"/>
    </row>
    <row r="208" spans="2:12">
      <c r="B208" s="144"/>
      <c r="C208" s="144"/>
      <c r="F208" s="188"/>
      <c r="J208" s="181"/>
    </row>
    <row r="209" spans="1:12">
      <c r="B209" s="144"/>
      <c r="C209" s="144"/>
      <c r="F209" s="188"/>
      <c r="J209" s="181"/>
    </row>
    <row r="210" spans="1:12">
      <c r="B210" s="144"/>
      <c r="C210" s="144"/>
      <c r="F210" s="188"/>
      <c r="J210" s="181"/>
    </row>
    <row r="211" spans="1:12">
      <c r="B211" s="189"/>
      <c r="C211" s="190"/>
      <c r="F211" s="188"/>
      <c r="J211" s="181"/>
    </row>
    <row r="212" spans="1:12">
      <c r="B212" s="189"/>
      <c r="C212" s="190"/>
      <c r="F212" s="188"/>
      <c r="J212" s="181"/>
    </row>
    <row r="213" spans="1:12">
      <c r="B213" s="189"/>
      <c r="C213" s="190"/>
      <c r="F213" s="188"/>
      <c r="J213" s="181"/>
    </row>
    <row r="214" spans="1:12">
      <c r="B214" s="189"/>
      <c r="C214" s="190"/>
      <c r="F214" s="188"/>
      <c r="J214" s="181"/>
    </row>
    <row r="215" spans="1:12">
      <c r="B215" s="189"/>
      <c r="C215" s="190"/>
      <c r="F215" s="188"/>
      <c r="J215" s="181"/>
    </row>
    <row r="216" spans="1:12">
      <c r="B216" s="189"/>
      <c r="C216" s="190"/>
      <c r="F216" s="188"/>
      <c r="J216" s="181"/>
    </row>
    <row r="217" spans="1:12">
      <c r="A217" s="5"/>
      <c r="B217" s="5"/>
      <c r="C217" s="15" t="s">
        <v>1</v>
      </c>
      <c r="D217" s="15"/>
      <c r="E217" s="5"/>
      <c r="F217" s="15"/>
      <c r="G217" s="5"/>
      <c r="H217" s="15"/>
      <c r="I217" s="15" t="s">
        <v>2</v>
      </c>
      <c r="J217" s="15"/>
      <c r="K217" s="15"/>
      <c r="L217" s="15"/>
    </row>
    <row r="218" spans="1:12">
      <c r="A218" s="5"/>
      <c r="B218" s="5"/>
      <c r="C218" s="15" t="s">
        <v>133</v>
      </c>
      <c r="D218" s="15"/>
      <c r="E218" s="5"/>
      <c r="F218" s="15"/>
      <c r="G218" s="5"/>
      <c r="H218" s="15"/>
      <c r="I218" s="31" t="s">
        <v>134</v>
      </c>
      <c r="J218" s="15"/>
      <c r="K218" s="15"/>
      <c r="L218" s="15"/>
    </row>
    <row r="219" spans="1:12">
      <c r="B219" s="189"/>
      <c r="C219" s="144"/>
      <c r="F219" s="188"/>
      <c r="J219" s="181"/>
    </row>
    <row r="221" spans="1:12">
      <c r="B221" s="212" t="s">
        <v>306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</row>
    <row r="222" spans="1:12">
      <c r="C222" s="192"/>
      <c r="D222" s="189"/>
      <c r="F222" s="188"/>
      <c r="H222" s="166"/>
      <c r="J222" s="161"/>
    </row>
    <row r="223" spans="1:12">
      <c r="F223" s="191"/>
    </row>
    <row r="224" spans="1:12">
      <c r="F224" s="191"/>
      <c r="J224" s="188"/>
    </row>
    <row r="225" spans="6:8">
      <c r="H225" s="161"/>
    </row>
    <row r="226" spans="6:8">
      <c r="F226" s="188"/>
      <c r="H226" s="22"/>
    </row>
  </sheetData>
  <mergeCells count="32">
    <mergeCell ref="B173:L173"/>
    <mergeCell ref="F175:L175"/>
    <mergeCell ref="F176:H176"/>
    <mergeCell ref="J176:L176"/>
    <mergeCell ref="B221:L221"/>
    <mergeCell ref="B172:L172"/>
    <mergeCell ref="B58:L58"/>
    <mergeCell ref="J59:L59"/>
    <mergeCell ref="B60:L60"/>
    <mergeCell ref="B61:L61"/>
    <mergeCell ref="B62:L62"/>
    <mergeCell ref="F64:L64"/>
    <mergeCell ref="B121:L121"/>
    <mergeCell ref="F123:L123"/>
    <mergeCell ref="F124:H124"/>
    <mergeCell ref="J124:L124"/>
    <mergeCell ref="F65:H65"/>
    <mergeCell ref="J65:L65"/>
    <mergeCell ref="B169:L169"/>
    <mergeCell ref="J170:L170"/>
    <mergeCell ref="B171:L171"/>
    <mergeCell ref="J1:L1"/>
    <mergeCell ref="B2:L2"/>
    <mergeCell ref="B3:L3"/>
    <mergeCell ref="B4:L4"/>
    <mergeCell ref="F6:L6"/>
    <mergeCell ref="F7:H7"/>
    <mergeCell ref="J7:L7"/>
    <mergeCell ref="J118:L118"/>
    <mergeCell ref="B119:L119"/>
    <mergeCell ref="B120:L120"/>
    <mergeCell ref="B117:L117"/>
  </mergeCells>
  <pageMargins left="0.55000000000000004" right="0.17" top="0.59055118110236227" bottom="0.27559055118110237" header="0.31496062992125984" footer="0.31496062992125984"/>
  <pageSetup paperSize="9" scale="71" orientation="portrait" r:id="rId1"/>
  <rowBreaks count="3" manualBreakCount="3">
    <brk id="58" min="1" max="11" man="1"/>
    <brk id="117" min="1" max="11" man="1"/>
    <brk id="16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</vt:lpstr>
      <vt:lpstr>SE Conso</vt:lpstr>
      <vt:lpstr>SE</vt:lpstr>
      <vt:lpstr>PL 3 M</vt:lpstr>
      <vt:lpstr>OCI 3 M</vt:lpstr>
      <vt:lpstr>PL 9 M</vt:lpstr>
      <vt:lpstr>OCI 9 M</vt:lpstr>
      <vt:lpstr>CF</vt:lpstr>
      <vt:lpstr>BS!Print_Area</vt:lpstr>
      <vt:lpstr>CF!Print_Area</vt:lpstr>
      <vt:lpstr>'OCI 3 M'!Print_Area</vt:lpstr>
      <vt:lpstr>'OCI 9 M'!Print_Area</vt:lpstr>
      <vt:lpstr>'PL 3 M'!Print_Area</vt:lpstr>
      <vt:lpstr>'PL 9 M'!Print_Area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pim-on kaisuttiwong</cp:lastModifiedBy>
  <cp:lastPrinted>2023-11-13T10:06:58Z</cp:lastPrinted>
  <dcterms:created xsi:type="dcterms:W3CDTF">2022-02-24T13:40:03Z</dcterms:created>
  <dcterms:modified xsi:type="dcterms:W3CDTF">2023-11-14T06:15:20Z</dcterms:modified>
</cp:coreProperties>
</file>