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y\Dropbox\Begistic group\2024\Q2\FS\"/>
    </mc:Choice>
  </mc:AlternateContent>
  <xr:revisionPtr revIDLastSave="0" documentId="13_ncr:1_{3251E7B7-BE23-40B8-B589-6C34C2706A5B}" xr6:coauthVersionLast="47" xr6:coauthVersionMax="47" xr10:uidLastSave="{00000000-0000-0000-0000-000000000000}"/>
  <bookViews>
    <workbookView xWindow="-110" yWindow="-110" windowWidth="19420" windowHeight="10300" xr2:uid="{55AAD0D4-B54C-4B74-BADD-1E3E85DAD432}"/>
  </bookViews>
  <sheets>
    <sheet name="BS" sheetId="1" r:id="rId1"/>
    <sheet name="SE-CONSO" sheetId="2" r:id="rId2"/>
    <sheet name="SE" sheetId="3" r:id="rId3"/>
    <sheet name="PL 3 M" sheetId="6" r:id="rId4"/>
    <sheet name="PL" sheetId="4" r:id="rId5"/>
    <sheet name="CF" sheetId="5" r:id="rId6"/>
  </sheets>
  <definedNames>
    <definedName name="_xlnm.Print_Area" localSheetId="0">BS!$A$1:$L$139</definedName>
    <definedName name="_xlnm.Print_Area" localSheetId="5">CF!$B$1:$L$218</definedName>
    <definedName name="_xlnm.Print_Area" localSheetId="3">'PL 3 M'!$A$1:$J$104</definedName>
    <definedName name="_xlnm.Print_Area" localSheetId="1">'SE-CONSO'!$A$1:$V$50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7" i="6" l="1"/>
  <c r="H87" i="6"/>
  <c r="F87" i="6"/>
  <c r="D87" i="6"/>
  <c r="J86" i="4"/>
  <c r="H86" i="4"/>
  <c r="F86" i="4"/>
  <c r="D86" i="4"/>
  <c r="J60" i="5"/>
  <c r="J58" i="5"/>
  <c r="F58" i="5"/>
  <c r="F60" i="5"/>
  <c r="J157" i="5" l="1"/>
  <c r="J155" i="5"/>
  <c r="L133" i="5"/>
  <c r="J133" i="5"/>
  <c r="H133" i="5"/>
  <c r="F157" i="5"/>
  <c r="L155" i="5"/>
  <c r="H155" i="5"/>
  <c r="F155" i="5"/>
  <c r="L11" i="5"/>
  <c r="L44" i="5" s="1"/>
  <c r="H124" i="1"/>
  <c r="H126" i="1" s="1"/>
  <c r="H108" i="1"/>
  <c r="H96" i="1"/>
  <c r="J35" i="1"/>
  <c r="H59" i="1"/>
  <c r="D125" i="1"/>
  <c r="V29" i="2"/>
  <c r="V22" i="2"/>
  <c r="V21" i="2"/>
  <c r="H109" i="1" l="1"/>
  <c r="H127" i="1" s="1"/>
  <c r="R18" i="2"/>
  <c r="R17" i="2"/>
  <c r="R16" i="2"/>
  <c r="R15" i="2"/>
  <c r="R14" i="2"/>
  <c r="R13" i="2"/>
  <c r="R22" i="2"/>
  <c r="R21" i="2"/>
  <c r="V23" i="2"/>
  <c r="T23" i="2"/>
  <c r="P23" i="2"/>
  <c r="N23" i="2"/>
  <c r="L23" i="2"/>
  <c r="J23" i="2"/>
  <c r="H23" i="2"/>
  <c r="F23" i="2"/>
  <c r="D23" i="2"/>
  <c r="R23" i="2" l="1"/>
  <c r="D74" i="6"/>
  <c r="J73" i="4"/>
  <c r="H73" i="4"/>
  <c r="J77" i="4" l="1"/>
  <c r="J74" i="4"/>
  <c r="J83" i="4" s="1"/>
  <c r="J81" i="4" s="1"/>
  <c r="F73" i="4"/>
  <c r="D73" i="4"/>
  <c r="D25" i="4"/>
  <c r="F124" i="1" l="1"/>
  <c r="H35" i="1"/>
  <c r="H60" i="1" s="1"/>
  <c r="H141" i="1" s="1"/>
  <c r="N29" i="2" l="1"/>
  <c r="L29" i="2"/>
  <c r="J41" i="6" l="1"/>
  <c r="H41" i="6"/>
  <c r="F41" i="6"/>
  <c r="D41" i="6"/>
  <c r="J25" i="6"/>
  <c r="H25" i="6"/>
  <c r="F25" i="6"/>
  <c r="D25" i="6"/>
  <c r="R21" i="3"/>
  <c r="J18" i="3"/>
  <c r="F18" i="3"/>
  <c r="D18" i="3"/>
  <c r="R16" i="3"/>
  <c r="R17" i="3"/>
  <c r="R15" i="3"/>
  <c r="R18" i="3" s="1"/>
  <c r="R24" i="2"/>
  <c r="V24" i="2" s="1"/>
  <c r="P28" i="2"/>
  <c r="R28" i="2" s="1"/>
  <c r="V28" i="2" s="1"/>
  <c r="T19" i="2"/>
  <c r="V17" i="2"/>
  <c r="V18" i="2"/>
  <c r="J19" i="2"/>
  <c r="F19" i="2"/>
  <c r="D19" i="2"/>
  <c r="V15" i="2"/>
  <c r="V16" i="2"/>
  <c r="V14" i="2"/>
  <c r="F44" i="6" l="1"/>
  <c r="V19" i="2"/>
  <c r="J44" i="6"/>
  <c r="J46" i="6" s="1"/>
  <c r="J65" i="6" s="1"/>
  <c r="R19" i="2"/>
  <c r="H44" i="6"/>
  <c r="H46" i="6" s="1"/>
  <c r="H65" i="6" s="1"/>
  <c r="D44" i="6"/>
  <c r="J75" i="6" l="1"/>
  <c r="J84" i="6" s="1"/>
  <c r="J82" i="6" s="1"/>
  <c r="J80" i="6"/>
  <c r="J78" i="6" s="1"/>
  <c r="H80" i="6"/>
  <c r="H78" i="6" s="1"/>
  <c r="H75" i="6"/>
  <c r="H84" i="6" s="1"/>
  <c r="H82" i="6" s="1"/>
  <c r="D65" i="6"/>
  <c r="D46" i="6"/>
  <c r="F46" i="6"/>
  <c r="F65" i="6" s="1"/>
  <c r="G156" i="5"/>
  <c r="I156" i="5"/>
  <c r="F133" i="5"/>
  <c r="D80" i="6" l="1"/>
  <c r="D78" i="6" s="1"/>
  <c r="D75" i="6"/>
  <c r="D84" i="6" s="1"/>
  <c r="D82" i="6" s="1"/>
  <c r="F75" i="6"/>
  <c r="F84" i="6" s="1"/>
  <c r="F80" i="6"/>
  <c r="J41" i="4"/>
  <c r="H41" i="4"/>
  <c r="F41" i="4"/>
  <c r="D41" i="4"/>
  <c r="J25" i="4"/>
  <c r="J44" i="4" s="1"/>
  <c r="H25" i="4"/>
  <c r="F25" i="4"/>
  <c r="F24" i="3"/>
  <c r="D24" i="3"/>
  <c r="T29" i="2"/>
  <c r="P29" i="2"/>
  <c r="J29" i="2"/>
  <c r="F29" i="2"/>
  <c r="D29" i="2"/>
  <c r="E141" i="1"/>
  <c r="G141" i="1"/>
  <c r="K141" i="1"/>
  <c r="L124" i="1"/>
  <c r="L126" i="1" s="1"/>
  <c r="J124" i="1"/>
  <c r="J126" i="1" s="1"/>
  <c r="F126" i="1"/>
  <c r="D124" i="1"/>
  <c r="D126" i="1" s="1"/>
  <c r="L108" i="1"/>
  <c r="J108" i="1"/>
  <c r="F108" i="1"/>
  <c r="D108" i="1"/>
  <c r="L96" i="1"/>
  <c r="J96" i="1"/>
  <c r="F96" i="1"/>
  <c r="D96" i="1"/>
  <c r="L59" i="1"/>
  <c r="J59" i="1"/>
  <c r="F59" i="1"/>
  <c r="D59" i="1"/>
  <c r="L35" i="1"/>
  <c r="F35" i="1"/>
  <c r="D35" i="1"/>
  <c r="H44" i="4" l="1"/>
  <c r="H46" i="4" s="1"/>
  <c r="H64" i="4" s="1"/>
  <c r="J11" i="5" s="1"/>
  <c r="J44" i="5" s="1"/>
  <c r="J61" i="5" s="1"/>
  <c r="J65" i="5" s="1"/>
  <c r="J156" i="5" s="1"/>
  <c r="J161" i="5" s="1"/>
  <c r="J219" i="5" s="1"/>
  <c r="F60" i="1"/>
  <c r="J60" i="1"/>
  <c r="D60" i="1"/>
  <c r="L60" i="1"/>
  <c r="F109" i="1"/>
  <c r="F127" i="1" s="1"/>
  <c r="F141" i="1" s="1"/>
  <c r="L109" i="1"/>
  <c r="L127" i="1" s="1"/>
  <c r="L65" i="5"/>
  <c r="L156" i="5" s="1"/>
  <c r="L161" i="5" s="1"/>
  <c r="L61" i="5"/>
  <c r="J46" i="4"/>
  <c r="F44" i="4"/>
  <c r="F46" i="4" s="1"/>
  <c r="F64" i="4" s="1"/>
  <c r="H11" i="5" s="1"/>
  <c r="H44" i="5" s="1"/>
  <c r="H61" i="5" s="1"/>
  <c r="H65" i="5" s="1"/>
  <c r="H156" i="5" s="1"/>
  <c r="H161" i="5" s="1"/>
  <c r="D44" i="4"/>
  <c r="D46" i="4" s="1"/>
  <c r="D64" i="4" s="1"/>
  <c r="F11" i="5" s="1"/>
  <c r="F44" i="5" s="1"/>
  <c r="F61" i="5" s="1"/>
  <c r="F65" i="5" s="1"/>
  <c r="F156" i="5" s="1"/>
  <c r="F161" i="5" s="1"/>
  <c r="F219" i="5" s="1"/>
  <c r="R29" i="2"/>
  <c r="J109" i="1"/>
  <c r="J127" i="1" s="1"/>
  <c r="D109" i="1"/>
  <c r="D127" i="1" s="1"/>
  <c r="J141" i="1" l="1"/>
  <c r="L141" i="1"/>
  <c r="D141" i="1"/>
  <c r="F79" i="4"/>
  <c r="F74" i="4"/>
  <c r="F83" i="4" s="1"/>
  <c r="F81" i="4" s="1"/>
  <c r="H79" i="4"/>
  <c r="H77" i="4" s="1"/>
  <c r="H74" i="4"/>
  <c r="D79" i="4"/>
  <c r="D77" i="4" s="1"/>
  <c r="D74" i="4"/>
  <c r="D83" i="4" s="1"/>
  <c r="D81" i="4" s="1"/>
  <c r="H83" i="4" l="1"/>
  <c r="H81" i="4" s="1"/>
  <c r="J23" i="3"/>
  <c r="F77" i="4"/>
  <c r="F78" i="6"/>
  <c r="F82" i="6"/>
  <c r="R23" i="3" l="1"/>
  <c r="R24" i="3" s="1"/>
  <c r="J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Yaowalak Somprasert</author>
  </authors>
  <commentList>
    <comment ref="A30" authorId="0" shapeId="0" xr:uid="{0C8D0B2F-5A60-4798-9D07-7607A139A0F8}">
      <text>
        <r>
          <rPr>
            <b/>
            <sz val="9"/>
            <color indexed="81"/>
            <rFont val="Tahoma"/>
            <family val="2"/>
          </rPr>
          <t>Yaowalak Somprasert:</t>
        </r>
        <r>
          <rPr>
            <sz val="9"/>
            <color indexed="81"/>
            <rFont val="Tahoma"/>
            <family val="2"/>
          </rPr>
          <t xml:space="preserve">
WHT, VAT</t>
        </r>
      </text>
    </comment>
  </commentList>
</comments>
</file>

<file path=xl/sharedStrings.xml><?xml version="1.0" encoding="utf-8"?>
<sst xmlns="http://schemas.openxmlformats.org/spreadsheetml/2006/main" count="588" uniqueCount="372">
  <si>
    <t>บริษัท บี จิสติกส์ จำกัด (มหาชน) และบริษัทย่อย</t>
  </si>
  <si>
    <t>งบฐานะการเงิน</t>
  </si>
  <si>
    <t>พันบาท</t>
  </si>
  <si>
    <t>งบการเงินรวม</t>
  </si>
  <si>
    <t>งบการเงินเฉพาะกิจการ</t>
  </si>
  <si>
    <t xml:space="preserve">หมายเหตุ </t>
  </si>
  <si>
    <t>31 ธันวาคม 2566</t>
  </si>
  <si>
    <t>(ยังไม่ได้ตรวจสอบ/</t>
  </si>
  <si>
    <t>(ตรวจสอบแล้ว)</t>
  </si>
  <si>
    <t>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</si>
  <si>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</si>
  <si>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</si>
  <si>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</si>
  <si>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</si>
  <si>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    -   กิจการที่เกี่ยวข้องกัน</t>
  </si>
  <si>
    <t xml:space="preserve">    -   กิจการอื่น</t>
  </si>
  <si>
    <t>ลูกหนี้การค้า-จากการขายใบรับรองคาร์บอนเครดิต</t>
  </si>
  <si>
    <t>ลูกหนี้ค่าขายเงินลงทุน</t>
  </si>
  <si>
    <t>ลูกหนี้ผ่อนชำระที่ครบกำหนดภายในหนึ่งปี</t>
  </si>
  <si>
    <t>สินทรัพย์ทางการเงินที่วัดมูลค่าด้วยมูลค่ายุติธรรมผ่านกำไรหรือขาดทุน</t>
  </si>
  <si>
    <t>เงินจ่ายล่วงหน้าค่าโครงการ</t>
  </si>
  <si>
    <t>เงินประกันโครงการ</t>
  </si>
  <si>
    <t>เงินฝากธนาคารติดภาระค้ำประกัน ระยะสั้น</t>
  </si>
  <si>
    <t>เงินให้กู้ยืมระยะสั้นและดอกเบี้ยค้างรับแก่บริษัทย่อย</t>
  </si>
  <si>
    <t>เงินให้กู้ยืมระยะสั้นและดอกเบี้ยค้างรับแก่บริษัทร่วม</t>
  </si>
  <si>
    <t>เงินให้กู้ยืมระยะสั้นและดอกเบี้ยค้างรับแก่กิจการที่เกี่ยวข้องกัน</t>
  </si>
  <si>
    <t>เงินจ่ายล่วงหน้าค่าหุ้น</t>
  </si>
  <si>
    <t>เงินให้กู้ยืมระยะสั้นและดอกเบี้ยค้างรับแก่กิจการอื่น</t>
  </si>
  <si>
    <t>เงินให้กู้ยืมระยะสั้นแก่บุคคลที่เกี่ยวข้องกัน</t>
  </si>
  <si>
    <t>สินทรัพย์ภาษีเงินได้ของปีปัจจุบัน</t>
  </si>
  <si>
    <t>สินทรัพย์ทางการเงินหมุนเวียนอื่น</t>
  </si>
  <si>
    <t>สินทรัพย์หมุนเวียนอื่น</t>
  </si>
  <si>
    <t xml:space="preserve">     - ใบรับรองเครดิตการผลิตพลังงานหมุนเวียน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</si>
  <si>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</si>
  <si>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</si>
  <si>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</si>
  <si>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เงินฝากธนาคารติดภาระค้ำประกัน</t>
  </si>
  <si>
    <t>เงินลงทุนในบริษัทย่อย</t>
  </si>
  <si>
    <t>เงินลงทุนในบริษัทร่วม</t>
  </si>
  <si>
    <t>เงินลงทุนระยะยาวอื่น</t>
  </si>
  <si>
    <t>เงินให้กู้ยืมระยะยาวและดอกเบี้ยค้างรับแก่บริษัทร่วม</t>
  </si>
  <si>
    <t>เงินจ่ายล่วงหน้าเงินลงทุน</t>
  </si>
  <si>
    <t>เงินให้กู้ยืมระยะยาวและดอกเบี้ยค้างรับแก่กิจการที่เกี่ยวข้องกัน</t>
  </si>
  <si>
    <t>เงินให้กู้ยืมระยะยาวและดอกเบี้ยค้างรับแก่กิจการอื่น</t>
  </si>
  <si>
    <t>เงินให้กู้ยืมระยะยาวกรรมการ</t>
  </si>
  <si>
    <t>ลูกหนี้ผ่อนชำระ</t>
  </si>
  <si>
    <t>สินทรัพย์รอการขาย</t>
  </si>
  <si>
    <t>อสังหาริมทรัพย์เพื่อการลงทุน</t>
  </si>
  <si>
    <t xml:space="preserve">ที่ดิน อาคารและอุปกรณ์ - สุทธิ </t>
  </si>
  <si>
    <t>สินทรัพย์สิทธิการใช้ - สุทธิ</t>
  </si>
  <si>
    <t>สิทธิการเช่า - สุทธิ</t>
  </si>
  <si>
    <t>สินทรัพย์ไม่มีตัวตน - สุทธิ</t>
  </si>
  <si>
    <t>สิทธิในการดำเนินการผลิตและจำหน่ายไฟฟ้า</t>
  </si>
  <si>
    <t>ค่าความนิยม</t>
  </si>
  <si>
    <t>สินทรัพย์ไม่หมุนเวียนอื่น</t>
  </si>
  <si>
    <t>สินทรัพย์ภาษีเงินได้รอตัดบัญชี</t>
  </si>
  <si>
    <t>รวมสินทรัพย์ไม่หมุนเวียน</t>
  </si>
  <si>
    <t>รวมสินทรัพย์</t>
  </si>
  <si>
    <t>หมายเหตุประกอบงบการเงินระหว่างกาลถือเป็นส่วนหนึ่งของงบการเงินระหว่างกาลนี้</t>
  </si>
  <si>
    <t>(..............................................................................................)                                  (..............................................................................................)</t>
  </si>
  <si>
    <t>นางสาวสุทธิรัตน์ ลีสวัสดิ์ตระกูล                                                                                       นายปัญญา บุญญาภิวัฒน์</t>
  </si>
  <si>
    <t>- 1 -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</si>
  <si>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</si>
  <si>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</si>
  <si>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</si>
  <si>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เงินมัดจำค่าที่ดิน</t>
  </si>
  <si>
    <t>ส่วนของหนี้สินตามสัญญาเช่าที่ถึงกำหนดชำระภายในหนึ่งปี</t>
  </si>
  <si>
    <t>ส่วนของเงินกู้ยืมสถาบันการเงินกำหนดชำระภายในหนึ่งปี</t>
  </si>
  <si>
    <t>หุ้นกู้ระยะสั้น</t>
  </si>
  <si>
    <t>ค่าเงินลงทุนค้างจ่าย</t>
  </si>
  <si>
    <t>เงินกู้ยืมระยะสั้นและดอกเบี้ยค้างจ่ายกิจการที่เกี่ยวข้องกัน</t>
  </si>
  <si>
    <t>เงินกู้ยืมระยะสั้นและดอกเบี้ยค้างจ่าย-กิจการอื่น</t>
  </si>
  <si>
    <t>เงินเบิกล่วงหน้าค่าโครงการ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</si>
  <si>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</si>
  <si>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</si>
  <si>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</si>
  <si>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</si>
  <si>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</si>
  <si>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เงินกู้ยืมระยะยาวจากบุคคลหรือกิจการที่เกี่ยวข้องกัน</t>
  </si>
  <si>
    <t>เงินกู้ยืมระยะยาวสถาบันการเงิน</t>
  </si>
  <si>
    <t>เงินกู้ยืมระยะยาวกิจการอื่น</t>
  </si>
  <si>
    <t>ค่าเช่าค้างจ่าย</t>
  </si>
  <si>
    <t>หุ้นกู้ระยะยาว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</si>
  <si>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</si>
  <si>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</si>
  <si>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</si>
  <si>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</si>
  <si>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</si>
  <si>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</si>
  <si>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</si>
  <si>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 - มูลค่าหุ้นละ 2.04 บาท</t>
  </si>
  <si>
    <t xml:space="preserve">   หุ้นสามัญ 11,558,846,898 หุ้น มูลค่าหุ้นละ 2.04 บาท</t>
  </si>
  <si>
    <t>ทุนที่ออกและชำระแล้ว</t>
  </si>
  <si>
    <t xml:space="preserve">  หุ้นสามัญ 8,074,009,105 หุ้น มูลค่าหุ้นละ 2.04 บาท</t>
  </si>
  <si>
    <t>ส่วนเกิน (ส่วนต่ำ) มูลค่าหุ้น</t>
  </si>
  <si>
    <t>กำไร (ขาดทุน) สะสม</t>
  </si>
  <si>
    <t xml:space="preserve">   ทุนสำรองตามกฎหมาย</t>
  </si>
  <si>
    <t xml:space="preserve">     กำไร(ขาดทุน)สะสม</t>
  </si>
  <si>
    <t>องค์ประกอบอื่นของส่วนของผู้ถือหุ้น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</si>
  <si>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</si>
  <si>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</si>
  <si>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</si>
  <si>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</si>
  <si>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- 2 -</t>
  </si>
  <si>
    <t>(ยังไม่ได้ตรวจสอบ/สอบทานแล้ว)</t>
  </si>
  <si>
    <t>งบการเปลี่ยนแปลงส่วนของผู้ถือหุ้น</t>
  </si>
  <si>
    <t>ผลกำไร (ขาดทุน)</t>
  </si>
  <si>
    <t>รวม</t>
  </si>
  <si>
    <t>จากการวัดมูลค่าใหม่ของ</t>
  </si>
  <si>
    <t>ผลต่างของอัตรา</t>
  </si>
  <si>
    <t>องค์ประกอบ</t>
  </si>
  <si>
    <t>ส่วนได้เสีย</t>
  </si>
  <si>
    <t>ทุนที่ออก</t>
  </si>
  <si>
    <t>ส่วนเกิน (ส่วนต่ำ)</t>
  </si>
  <si>
    <t>ทุนสำรอง</t>
  </si>
  <si>
    <t>ผลประโยชน์พนักงาน</t>
  </si>
  <si>
    <t>แลกเปลี่ยนจากการ</t>
  </si>
  <si>
    <t>อื่นของส่วน</t>
  </si>
  <si>
    <t>รวมส่วนของ</t>
  </si>
  <si>
    <t>ที่ไม่มีอำนาจ</t>
  </si>
  <si>
    <t>และชำระแล้ว</t>
  </si>
  <si>
    <t>มูลค่าหุ้นสามัญ</t>
  </si>
  <si>
    <t xml:space="preserve">ตามกฎหมาย </t>
  </si>
  <si>
    <t>ขาดทุนสะสม</t>
  </si>
  <si>
    <t>ที่กำหนดไว้</t>
  </si>
  <si>
    <t>แปลงค่างบการเงิน</t>
  </si>
  <si>
    <t>ของผู้ถือหุ้น</t>
  </si>
  <si>
    <t>ผู้ถือหุ้นส่วนของบริษัท</t>
  </si>
  <si>
    <t>ควบคุม</t>
  </si>
  <si>
    <t>ผู้ถือหุ้น</t>
  </si>
  <si>
    <t>ยอดคงเหลือ ณ วันที่ 1 มกราคม 2566</t>
  </si>
  <si>
    <t>เพิ่มทุน</t>
  </si>
  <si>
    <t>โอนไปกำไร(ขาดทุน)สะสม</t>
  </si>
  <si>
    <t>กำไร(ขาดทุน)เบ็ดเสร็จรวมสำหรับงวด</t>
  </si>
  <si>
    <t>ยอดคงเหลือ ณ วันที่ 1 มกราคม 2567</t>
  </si>
  <si>
    <t>เพิ่มขึ้นจากการซื้อบริษัทย่อย</t>
  </si>
  <si>
    <t>ลดลงจากการขายบริษัทย่อย</t>
  </si>
  <si>
    <t>(..............................................................................................)                                                      (..............................................................................................)</t>
  </si>
  <si>
    <t>- 3 -</t>
  </si>
  <si>
    <t>ผลกำไร (ขาดทุน) จาก</t>
  </si>
  <si>
    <t>การวัดมูลค่าใหม่ของ</t>
  </si>
  <si>
    <t>ผลต่างจากการเปลี่ยนแปลง</t>
  </si>
  <si>
    <t>ในมูลค่ายุติธรรมของ</t>
  </si>
  <si>
    <t>เงินลงทุนเผื่อขาย</t>
  </si>
  <si>
    <t>นางสาวสุทธิรัตน์ ลีสวัสดิ์ตระกูล                                                                                                                 นายปัญญา บุญญาภิวัฒน์</t>
  </si>
  <si>
    <t>- 4 -</t>
  </si>
  <si>
    <t>งบกำไรขาดทุน</t>
  </si>
  <si>
    <t xml:space="preserve">รายได้ </t>
  </si>
  <si>
    <t>รายได้จากการขายใบรับรองคาร์บอนเครดิต</t>
  </si>
  <si>
    <t>รายได้อื่น</t>
  </si>
  <si>
    <t xml:space="preserve">   รายได้ดอกเบี้ย</t>
  </si>
  <si>
    <t xml:space="preserve">   กำไรจากการขายทรัพย์สินถาวร</t>
  </si>
  <si>
    <t xml:space="preserve">   กำไรจากการขายเงินลงทุนในบริษัทย่อย</t>
  </si>
  <si>
    <t xml:space="preserve">   กำไรจากการขายเงินลงทุนในบริษัทร่วม</t>
  </si>
  <si>
    <t xml:space="preserve">   กำไรจากการรับโอนที่ดิน</t>
  </si>
  <si>
    <t xml:space="preserve">   กำไรจากการขายสินทรัพย์รอการขาย</t>
  </si>
  <si>
    <t xml:space="preserve">   กำไรจากอัตราแลกเปลี่ยน</t>
  </si>
  <si>
    <t xml:space="preserve">   อื่นๆ</t>
  </si>
  <si>
    <t>รวมรายได้</t>
  </si>
  <si>
    <t xml:space="preserve">ค่าใช้จ่าย </t>
  </si>
  <si>
    <t>ต้นทุนขายใบรับรองคาร์บอนเครดิต</t>
  </si>
  <si>
    <t>ขาดทุนจากการขายสินทรัพย์รอการขาย</t>
  </si>
  <si>
    <t>หนี้สงสัยจะสูญ</t>
  </si>
  <si>
    <t>รวมค่าใช้จ่าย</t>
  </si>
  <si>
    <t>ส่วนแบ่งกำไร (ขาดทุน) จากเงินลงทุนในบริษัทร่วม</t>
  </si>
  <si>
    <t>กำไร(ขาดทุน) สำหรับงวด</t>
  </si>
  <si>
    <t>นางสาวสุทธิรัตน์ ลีสวัสดิ์ตระกูล                                                                                         นายปัญญา บุญญาภิวัฒน์</t>
  </si>
  <si>
    <t>- 5 -</t>
  </si>
  <si>
    <t>งบกำไรขาดทุนเบ็ดเสร็จ</t>
  </si>
  <si>
    <t>กำไร (ขาดทุน) เบ็ดเสร็จอื่น</t>
  </si>
  <si>
    <t xml:space="preserve">     กำไร(ขาดทุน)จากการวัดมูลค่าสินทรัพย์ทางการเงิน</t>
  </si>
  <si>
    <t>รายการที่อาจถูกจัดประเภทใหม่ไว้ในกำไรหรือขาดทุนในภายหลัง :</t>
  </si>
  <si>
    <t xml:space="preserve">     กำไร(ขาดทุน) จากการวัดมูลค่าใหม่ของ-</t>
  </si>
  <si>
    <t xml:space="preserve">          -ผลประโยชน์พนักงานที่กำหนดไว้</t>
  </si>
  <si>
    <t>กำไร (ขาดทุน) เบ็ดเสร็จอื่นสำหรับงวด</t>
  </si>
  <si>
    <t>กำไร(ขาดทุน) เบ็ดเสร็จรวมสำหรับงวด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</si>
  <si>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</si>
  <si>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</si>
  <si>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</si>
  <si>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กำไร(ขาดทุน)ต่อหุ้นขั้นพื้นฐาน</t>
  </si>
  <si>
    <t xml:space="preserve">     กำไร(ขาดทุน) ต่อหุ้น (บาท)</t>
  </si>
  <si>
    <t xml:space="preserve">     จำนวนหุ้นสามัญถัวเฉลี่ยถ่วงน้ำหนัก (หุ้น)</t>
  </si>
  <si>
    <t>กำไร(ขาดทุน)ต่อหุ้นปรับลด</t>
  </si>
  <si>
    <t>- 6 -</t>
  </si>
  <si>
    <t>งบกระแสเงินสด</t>
  </si>
  <si>
    <t>กระแสเงินสดจากกิจกรรมดำเนินงาน</t>
  </si>
  <si>
    <t>(ขาดทุน)สำหรับงวด</t>
  </si>
  <si>
    <t>รายการปรับกระทบรายการกำไร(ขาดทุน)ก่อนภาษีเงินได้</t>
  </si>
  <si>
    <t>ค่าเสื่อมราคาและค่าใช้จ่ายตัดบัญชี</t>
  </si>
  <si>
    <t>ตัดจำหน่ายสินทรัพย์สิทธิการใช้</t>
  </si>
  <si>
    <t>ค่าเผื่อการด้อยค่าความนิยม</t>
  </si>
  <si>
    <t>ค่าเผื่อการด้อยค่าเงินลงทุน</t>
  </si>
  <si>
    <t>ค่าใช้จ่ายในการออกหุ้นกู้ตัดจ่าย</t>
  </si>
  <si>
    <t>หนี้สงสัยจะสูญ(กลับรายการ)</t>
  </si>
  <si>
    <t>ประมาณการหนี้สินผลประโยชน์พนักงาน-ต้นทุนในอดีต</t>
  </si>
  <si>
    <t>หนี้สูญ</t>
  </si>
  <si>
    <t>ค่าชดเชยความเสียหายจากคดีความ</t>
  </si>
  <si>
    <t>รายการตัดจ่ายภาษีเงินได้นิติบุคคลที่ขอคืน</t>
  </si>
  <si>
    <t>ค่าใช้จ่ายผลประโยชน์พนักงาน</t>
  </si>
  <si>
    <t>(กำไร)ขาดทุนจากอัตราแลกเปลี่ยนที่ยังไม่เกิดขึ้น</t>
  </si>
  <si>
    <t>กำไรจากการขายที่ดิน อาคาร และอุปกรณ์</t>
  </si>
  <si>
    <t>ขาดทุนจากการขายทรัพย์สินถาวร</t>
  </si>
  <si>
    <t>กำไรจากการรับโอนที่ดินเพื่อรับชำระลูกหนี้ค่าเงินลงทุน</t>
  </si>
  <si>
    <t>(กำไร)จากการจำหน่ายสินทรัพย์ทางการเงินหมุนเวียน</t>
  </si>
  <si>
    <t>(กำไร)จากการจำหน่ายเงินลงทุนบริษัทร่วม</t>
  </si>
  <si>
    <t>(กำไร)จากการจำหน่ายเงินลงทุนบริษัทย่อย</t>
  </si>
  <si>
    <t>ขาดทุนจากการเลิกใช้สินทรัพย์ไม่มีตัวตน</t>
  </si>
  <si>
    <t>กำไรจากการซื้อหน่วยธุรกิจ</t>
  </si>
  <si>
    <t>ส่วนแบ่งกำไรในบริษัทร่วม</t>
  </si>
  <si>
    <t>เงินปันผลรับ</t>
  </si>
  <si>
    <t>ดอกเบี้ยรับ</t>
  </si>
  <si>
    <t>ดอกเบี้ยจ่าย</t>
  </si>
  <si>
    <t>ภาษีเงินได้</t>
  </si>
  <si>
    <t>กำไร(ขาดทุน)จากการดำเนินงานก่อนการเปลี่ยนแปลงในสินทรัพย์</t>
  </si>
  <si>
    <t xml:space="preserve">    และหนี้สินดำเนินงาน</t>
  </si>
  <si>
    <t>สินทรัพย์ดำเนินงาน(เพิ่มขึ้น)ลดลง</t>
  </si>
  <si>
    <t>ลูกหนี้การค้าและลูกหนี้อื่นหมุนเวียนลดลง</t>
  </si>
  <si>
    <t>ใบรับรองเครดิตการผลิตพลังงานหมุนเวียน</t>
  </si>
  <si>
    <t>ลูกหนี้ค่าใบรับรองคาร์บอนเครดิต</t>
  </si>
  <si>
    <t>สินทรัพย์หมุนเวียนอื่น(เพิ่มขึ้น)ลดลง</t>
  </si>
  <si>
    <t>สินทรัพย์ไม่หมุนเวียนอื่น(เพิ่มขึ้น)ลดลง</t>
  </si>
  <si>
    <t>หนี้สินดำเนินงานเพิ่มขึ้น(ลดลง)</t>
  </si>
  <si>
    <t>เจ้าหนี้การค้าและเจ้าหนี้อื่นหมุนเวียน(ลดลง)</t>
  </si>
  <si>
    <t>เงินสดรับเพื่อเป็นหลักประกันลูกหนี้ค่าใบรับรองเครดิตการผลิตพลังงานหมุนเวียน</t>
  </si>
  <si>
    <t>หนี้สินหมุนเวียนอื่นเพิ่มขึ้น</t>
  </si>
  <si>
    <t>หนี้สินไม่หมุนเวียนอื่นเพิ่มขึ้น</t>
  </si>
  <si>
    <t>กระแสเงินสดสุทธิได้มาจากการดำเนินงาน</t>
  </si>
  <si>
    <t>ภาษีเงินได้รับคืน</t>
  </si>
  <si>
    <t>เงินสดจ่ายผลประโยชน์พนักงาน</t>
  </si>
  <si>
    <t>เงินสดสุทธิได้มาจากกิจกรรมดำเนินงาน</t>
  </si>
  <si>
    <t>- 7 -</t>
  </si>
  <si>
    <t>งบกระแสเงินสด(ต่อ)</t>
  </si>
  <si>
    <t>กระแสเงินสดจากกิจกรรมลงทุน</t>
  </si>
  <si>
    <t>เงินสดรับดอกเบี้ย</t>
  </si>
  <si>
    <t>เงินสดจ่ายซื้อลูกหนี้แฟคเตอริ่ง</t>
  </si>
  <si>
    <t>เงินสดรับจากลูกหนี้แฟคเตอริ่ง</t>
  </si>
  <si>
    <t>เงินสดรับจากการจำหน่ายหน่วยลงทุนในกองทุนเปิด</t>
  </si>
  <si>
    <t>เงินสดจ่ายเพื่อซื้อเงินลงทุนในบริษัทร่วม</t>
  </si>
  <si>
    <t>เงินฝากติดภาระค้ำประกัน(เพิ่มขึ้น)</t>
  </si>
  <si>
    <t>เงินสดจ่ายล่วงหน้าเงินลงทุน</t>
  </si>
  <si>
    <t>เงินสดรับจากการขายเงินลงทุนในบริษัทร่วม</t>
  </si>
  <si>
    <t>เงินสดจ่ายเพื่อเพิ่มทุนในบริษัทย่อย</t>
  </si>
  <si>
    <t>เงินสดจ่ายเพื่อซื้อในบริษัทย่อยสุทธิจากเงินสดที่ได้รับมา</t>
  </si>
  <si>
    <t>เงินสดจ่ายค่าใช้จ่ายที่เกี่ยวข้องกับการขายเงินลงทุนในบริษัทย่อย</t>
  </si>
  <si>
    <t>เงินให้กู้ยืมระยะสั้นแก่บริษัทย่อย</t>
  </si>
  <si>
    <t>เงินสดรับคืนจากให้กู้ยืมระยะสั้นแก่บริษัทย่อย</t>
  </si>
  <si>
    <t>เงินให้กู้ยืมระยะสั้นแก่บริษัทที่เกี่ยวข้องกัน</t>
  </si>
  <si>
    <t>เงินสดรับคืนจากให้กู้ยืมระยะสั้นแก่กิจการที่เกี่ยวข้องกัน</t>
  </si>
  <si>
    <t>เงินให้กู้ยืมระยะยาวแก่บริษัทย่อย</t>
  </si>
  <si>
    <t>เงินให้กู้ยืมระยะยาวแก่บริษัทที่เกี่ยวข้องกัน</t>
  </si>
  <si>
    <t>เงินสดรับคืนจากเงินให้กู้ยืมระยะยาวแก่กิจการที่เกี่ยวข้อง</t>
  </si>
  <si>
    <t>เงินสดรับคืนจากเงินให้กู้ยืมระยะสั้นแก่กิจการที่เกี่ยวข้องกัน</t>
  </si>
  <si>
    <t>เงินสดจ่ายเพื่อให้กู้ยืมระยะสั้นแก่บริษัทที่เกี่ยวข้องกัน</t>
  </si>
  <si>
    <t>เงินสดจ่ายเพื่อให้กู้ยืมแก่กรรมการ</t>
  </si>
  <si>
    <t>เงินสดรับคืนจากเงินให้กู้กรรมการ</t>
  </si>
  <si>
    <t>เงินสดรับคืนจากเงินให้กู้ยืมระยะยาวแก่กิจการอื่น</t>
  </si>
  <si>
    <t>เงินให้กู้ยืมระยะยาวแก่กิจการอื่น</t>
  </si>
  <si>
    <t>เงินสดรับจากการให้กู้ยืมระยะยาวแก่บริษัทร่วม</t>
  </si>
  <si>
    <t>เงินสดจ่ายเพื่อให้กู้ยืมระยะสั้นแก่กิจการอื่น</t>
  </si>
  <si>
    <t>เงินสดจ่ายชำระค่าเพิ่มทุนในเงินลงทุนในบริษัทร่วม</t>
  </si>
  <si>
    <t>เงินสดจ่ายเงินมัดจำค่าที่ดิน</t>
  </si>
  <si>
    <t>รับเงินสดมัดจำค่าที่ดิน</t>
  </si>
  <si>
    <t>เงินสดจ่ายเพื่อซื้อที่ดิน อาคาร และอุปกรณ์</t>
  </si>
  <si>
    <t>เงินสดจ่ายเพื่อซื้อสินทรัพย์สิทธิการใช้</t>
  </si>
  <si>
    <t>เงินสดจ่ายเพื่อปรับปรุงสิทธิการเช่า</t>
  </si>
  <si>
    <t>เงินสดรับจากการขายอาคาร อุปกรณ์ และสินทรัพย์ไม่มีตัวตน</t>
  </si>
  <si>
    <t>เงินสดรับจากการขายสินทรัพย์สิทธิการใช้</t>
  </si>
  <si>
    <t>เงินสดจ่ายซื้อสินทรัพย์ไม่มีตัวตน</t>
  </si>
  <si>
    <t>เงินสดรับจากสินทรัพย์รอการขายสุทธิจากเงินจ่ายเพื่อปรับปรุงที่ดินให้พร้อมขาย</t>
  </si>
  <si>
    <t>เงินสดจ่ายค่าธรรมเนียมการโอนอสังหาริมทรัพย์เพื่อการลงทุน</t>
  </si>
  <si>
    <t>เงินสดสุทธิได้มาจากกิจกรรมลงทุน</t>
  </si>
  <si>
    <t>กระแสเงินสดจากกิจกรรมจัดหาเงิน</t>
  </si>
  <si>
    <t>เงินกู้ยืมระยะสั้นกิจการที่เกี่ยวข้องกัน</t>
  </si>
  <si>
    <t>เงินสดจ่ายดอกเบี้ย</t>
  </si>
  <si>
    <t>เงินสดจ่ายคืนหนี้สินภายใต้สัญญาเช่า</t>
  </si>
  <si>
    <t>เงินสดรับจากเพิ่มทุนในบริษัทย่อย(จากส่วนได้เสียที่ไม่มีอำนาจควบคุม)</t>
  </si>
  <si>
    <t>เงินสดรับจากการเพิ่มทุน</t>
  </si>
  <si>
    <t>เงินสดรับจากเงินกู้ยืมระยะสั้นจากการออกหุ้นกู้</t>
  </si>
  <si>
    <t>เงินสดรับจ่ายคืนหุ้นกู้ระยสั้น</t>
  </si>
  <si>
    <t>ค่าใช้จ่ายในการออกหุ้นกู้ระยะสั้น</t>
  </si>
  <si>
    <t>เงินสดรับจากเงินกู้ยืมระยะยาวจากการออกหุ้นกู้</t>
  </si>
  <si>
    <t>ค่าใช้จ่ายในการออกหุ้นกู้ระยะยาว</t>
  </si>
  <si>
    <t>เงินสดรับจากเงินกู้ยืมจากสถาบันการเงิน</t>
  </si>
  <si>
    <t>เงินสดจ่ายคืนเงินกู้ยืมจากสถาบันการเงิน</t>
  </si>
  <si>
    <t>เงินสดสุทธิ(ใช้ไปใน)กิจกรรมจัดหาเงิน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</si>
  <si>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</si>
  <si>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เงินสดและรายการเทียบเท่าเงินสดต้นงวด</t>
  </si>
  <si>
    <t>เงินสดและรายการเทียบเท่าเงินสดเพิ่มขึ้นจากการซื้อและขายบริษัทย่อย</t>
  </si>
  <si>
    <t>ผลกระทบจากอัตราแลกเปลี่ยนของเงินตราต่างประเทศ</t>
  </si>
  <si>
    <t>ผลแตกต่างจากการแปลงค่างบการเงิน</t>
  </si>
  <si>
    <t>เงินสดและรายการเทียบเท่าเงินสดปลายงวด</t>
  </si>
  <si>
    <t>ข้อมูลเพิ่มเติมเกี่ยวกับงบกระแสเงินสด</t>
  </si>
  <si>
    <t>- 8 -</t>
  </si>
  <si>
    <t>Test</t>
  </si>
  <si>
    <t>Checked</t>
  </si>
  <si>
    <t>ณ วันที่ 30 มิถุนายน 2567</t>
  </si>
  <si>
    <t>30 มิถุนายน 2567</t>
  </si>
  <si>
    <t>สำหรับงวดหกเดือนสิ้นสุดวันที่ 30 มิถุนายน 2567</t>
  </si>
  <si>
    <t>ยอดคงเหลือ ณ วันที่ 30 มิถุนายน 2566</t>
  </si>
  <si>
    <t>ยอดคงเหลือ ณ วันที่ 30 มิถุนายน 2567</t>
  </si>
  <si>
    <t>สำหรับงวดสามเดือน สิ้นสุดวันที่ 30 มิถุนายน 2567</t>
  </si>
  <si>
    <t>สำหรับงวดหกเดือน สิ้นสุดวันที่ 30 มิถุนายน 2567</t>
  </si>
  <si>
    <t>สำหรับงวดหกเดือน สิ้นสุดวันที่ 30 มิถุนายน</t>
  </si>
  <si>
    <t>กำไรจากการขายทรัพย์สินถาวร</t>
  </si>
  <si>
    <t>เงินสดรับจากการจำหน่ายเงินลงทุนในบริษัทร่วม</t>
  </si>
  <si>
    <t>เงินให้กู้ยืมระยะสั้นแก่กิจการอื่น</t>
  </si>
  <si>
    <t>เงินสดรับคืนจากให้กู้ยืมระยะสั้นแก่กิจการอื่น</t>
  </si>
  <si>
    <t>เงินสดจ่ายเงินกู้ยืมระยะสั้นกิจการที่เกี่ยวข้องกัน</t>
  </si>
  <si>
    <t>เงินกู้ยืมระยะสั้นกิจการอื่น</t>
  </si>
  <si>
    <t>เงินกู้ยืมระยะยาว</t>
  </si>
  <si>
    <t>เจ้าหนี้ตามสัญญาเช่าลดลงจากการขายสินทรัพย์สิทธิการใช้</t>
  </si>
  <si>
    <t>เจ้าหนี้ตามสัญญาเช่าเพิ่มขึ้นจากสินทรัพย์สิทธิการใช้</t>
  </si>
  <si>
    <t>สินทรัพย์สิทธิการใช้(เพิ่มขึ้น)</t>
  </si>
  <si>
    <t>สินทรัพย์สิทธิการใช้ลดลง</t>
  </si>
  <si>
    <t>เจ้าหนี้ตามสัญญาเช่าลดลงจากการยกเลิกสัญญา</t>
  </si>
  <si>
    <t>ที่ดิน อาคาร และอุปกรณ์ลดลงจากการโอนไปเป็นสินทรัพย์ไม่มีตัวตน</t>
  </si>
  <si>
    <t>ลูกหนี้หมุนวียนอื่นเพิ่มจากการขายสินทรัพย์ถาวร สินทรัพย์ไม่มีตัวตน และสิทธิการเช่าท่าเรือ</t>
  </si>
  <si>
    <t>ค่าเงินลงทุนค้างจ่ายเพิ่มขึ้น</t>
  </si>
  <si>
    <t>เงินสดจ่ายค่าซื้อเงินลงทุนลดลง</t>
  </si>
  <si>
    <t>ลูกหนี้หมุนเวียนอื่นเพิ่มขึ้น</t>
  </si>
  <si>
    <t>เงินสดรับจากการขายเงินลงทุนในบริษัทย่อยลดลง</t>
  </si>
  <si>
    <t>ลูกหนี้หมุนเวียนอื่นลดลง</t>
  </si>
  <si>
    <t>เงินสดรับจากการขายเงินลงทุนในบริษัทร่วมเพิ่มขึ้น</t>
  </si>
  <si>
    <t>สำหรับงวดสามเดือน สิ้นสุดวันที่ 30 มิถุนายน</t>
  </si>
  <si>
    <t>งบฐานะการเงิน (ต่อ)</t>
  </si>
  <si>
    <t xml:space="preserve">   รายได้จากการให้บริการ</t>
  </si>
  <si>
    <t xml:space="preserve">   รายได้ค่าก่อสร้าง</t>
  </si>
  <si>
    <t xml:space="preserve">   รายได้จากการขายไฟ</t>
  </si>
  <si>
    <t xml:space="preserve">   รายได้จากการขายน้ำดิบ</t>
  </si>
  <si>
    <t xml:space="preserve">   ต้นทุนการให้บริการ</t>
  </si>
  <si>
    <t xml:space="preserve">   ต้นทุนงานก่อสร้าง</t>
  </si>
  <si>
    <t xml:space="preserve">   ต้นทุนในการขายไฟ</t>
  </si>
  <si>
    <t xml:space="preserve">   ต้นทุนในการขายน้ำดิบ</t>
  </si>
  <si>
    <t xml:space="preserve">   ค่าใช้จ่ายในการขาย</t>
  </si>
  <si>
    <t xml:space="preserve">   ค่าใช้จ่ายในการบริหาร </t>
  </si>
  <si>
    <t xml:space="preserve">   หนี้สงสัยจะสูญ</t>
  </si>
  <si>
    <t xml:space="preserve">   ต้นทุนทางการเงิน</t>
  </si>
  <si>
    <t xml:space="preserve">   กำไร(ขาดทุน) ก่อนภาษีเงินได้</t>
  </si>
  <si>
    <t xml:space="preserve">   รายได้ (ค่าใช้จ่าย) ภาษีเงินได้</t>
  </si>
  <si>
    <t>สินทรัพย์ที่ถือไว้เพื่อขาย</t>
  </si>
  <si>
    <t xml:space="preserve">                                                                                                                       นางสาวสุทธิรัตน์ ลีสวัสดิ์ตระกูล                                                                                                                 นายปัญญา บุญญาภิวัฒน์</t>
  </si>
  <si>
    <t>(ปรับปรุงใหม่)</t>
  </si>
  <si>
    <t>1 มกราคม 2566</t>
  </si>
  <si>
    <t>ปรับปรุงใหม่</t>
  </si>
  <si>
    <t xml:space="preserve">   ขาดทุนจากการขายสินทรัพย์</t>
  </si>
  <si>
    <t xml:space="preserve">   ผลขาดทุนจากการด้อยค่าสินทรัพย์ไม่มีตัวตน</t>
  </si>
  <si>
    <t xml:space="preserve">   ผลขาดทุนจากการด้อยค่าสินทรัพย์</t>
  </si>
  <si>
    <t xml:space="preserve">  ผลขาดทุนจากการด้อยค่าเงินลงทุน</t>
  </si>
  <si>
    <t xml:space="preserve">      กำไร(ขาดทุน)จากการแปลงค่าบนงบการเงิน</t>
  </si>
  <si>
    <t xml:space="preserve">      ภาษีเงินได้เกี่ยวข้องกับองค์ประกอบอื่นของส่วนของผู้ถือหุ้น</t>
  </si>
  <si>
    <t xml:space="preserve">   ผลขาดทุนจากการด้อยค่าเงินลงทุน</t>
  </si>
  <si>
    <t xml:space="preserve">         กำไร(ขาดทุน)จากการแปลงค่าบนงบการเงิน</t>
  </si>
  <si>
    <t xml:space="preserve">         ภาษีเงินได้เกี่ยวข้องกับองค์ประกอบอื่นของส่วนของผู้ถือหุ้น</t>
  </si>
  <si>
    <t>กำไร(ขาดทุน)เบ็ดเสร็จรวมสำหรับงวด-ปรับปรุงใหม่</t>
  </si>
  <si>
    <t>ยอดคงเหลือ ณ วันที่ 1 มกราคม 2567-ก่อนปรับปรุง</t>
  </si>
  <si>
    <t>กำไรสะสมปรับปรุง</t>
  </si>
  <si>
    <t>ยอดคงเหลือ ณ วันที่ 1 มกราคม 2567-หลังปรับปรุง</t>
  </si>
  <si>
    <t xml:space="preserve">  หุ้นสามัญ 4,549,179,515 หุ้น มูลค่าหุ้นละ 0.68 บาท</t>
  </si>
  <si>
    <t xml:space="preserve">  หุ้นสามัญ 3,460,259,199 หุ้น มูลค่าหุ้นละ 0.68 บาท</t>
  </si>
  <si>
    <t>ค่าเผื่อการด้อยค่าสินทรัพย์ไม่มีตัวตน</t>
  </si>
  <si>
    <t>เงินสดรับจากการกู้ยืมระยะสั้นกิจการที่เกี่ยวข้องกัน</t>
  </si>
  <si>
    <t>เงินสดจ่ายกู้ยืมระยะสั้นกิจการที่เกี่ยวข้องกัน</t>
  </si>
  <si>
    <t>เงินสดจ่ายเงินกู้ยืมระยะสั้นกิจการอื่น</t>
  </si>
  <si>
    <t>เงินสดจ่ายเงินให้กู้ยืมระยะสั้นแก่บริษัทที่เกี่ยวข้องกัน</t>
  </si>
  <si>
    <t>เงินกู้ยืมระยะสั้นและดอกเบี้ยค้างจ่ายกิจการอื่น ลดลง</t>
  </si>
  <si>
    <t>เงินให้กู้ยืมระยะสั้นและดอกเบี้ยค้างรับแก่กิจการอื่น ลดลง</t>
  </si>
  <si>
    <t>- 9 -</t>
  </si>
  <si>
    <t>- 10 -</t>
  </si>
  <si>
    <t>- 11 -</t>
  </si>
  <si>
    <t>ลูกหนี้ตามสัญญาโอนสิทธิเรียกร้อง (ลูกหนี้แฟคตอริ่ง)</t>
  </si>
  <si>
    <t>ค่าเผื่อการด้อยค่าสินทรัพย์</t>
  </si>
  <si>
    <t>เงินสดรับจ่ายคืนหุ้นกู้ระยะสั้น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</si>
</sst>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.00;\(#,##0.00\)"/>
    <numFmt numFmtId="190" formatCode="_(* #,##0_);_(* \(#,##0\);_(* &quot;-&quot;??_);_(@_)"/>
    <numFmt numFmtId="191" formatCode="0.0"/>
    <numFmt numFmtId="192" formatCode="#,##0.00\ ;\(#,##0.00\)"/>
    <numFmt numFmtId="193" formatCode="#,##0.000\ ;\(#,##0.000\)"/>
    <numFmt numFmtId="194" formatCode="#,##0.0000\ ;\(#,##0.0000\)"/>
    <numFmt numFmtId="195" formatCode="_-* #,##0_-;\-* #,##0_-;_-* &quot;-&quot;??_-;_-@_-"/>
  </numFmts>
  <fonts count="22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i/>
      <sz val="14"/>
      <name val="Angsana New"/>
      <family val="1"/>
    </font>
    <font>
      <b/>
      <i/>
      <sz val="14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sz val="14"/>
      <color indexed="9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i/>
      <sz val="14"/>
      <color theme="1"/>
      <name val="Angsana New"/>
      <family val="1"/>
    </font>
    <font>
      <sz val="11"/>
      <name val="Times New Roman"/>
      <family val="1"/>
    </font>
    <font>
      <sz val="14"/>
      <color theme="1"/>
      <name val="Angsana New"/>
      <family val="1"/>
      <charset val="222"/>
    </font>
    <font>
      <b/>
      <i/>
      <sz val="14"/>
      <color theme="1"/>
      <name val="Angsana New"/>
      <family val="1"/>
    </font>
    <font>
      <sz val="11"/>
      <color indexed="8"/>
      <name val="Calibri"/>
      <family val="2"/>
    </font>
    <font>
      <sz val="14"/>
      <color theme="1"/>
      <name val="Tahoma"/>
      <family val="2"/>
      <scheme val="minor"/>
    </font>
    <font>
      <sz val="11"/>
      <color theme="1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16" fillId="0" borderId="0"/>
    <xf numFmtId="0" fontId="9" fillId="0" borderId="0"/>
    <xf numFmtId="0" fontId="9" fillId="0" borderId="0"/>
    <xf numFmtId="0" fontId="19" fillId="0" borderId="0"/>
    <xf numFmtId="188" fontId="21" fillId="0" borderId="0" applyFont="0" applyFill="0" applyBorder="0" applyAlignment="0" applyProtection="0"/>
  </cellStyleXfs>
  <cellXfs count="216">
    <xf numFmtId="0" fontId="0" fillId="0" borderId="0" xfId="0"/>
    <xf numFmtId="189" fontId="6" fillId="0" borderId="0" xfId="1" applyNumberFormat="1" applyFont="1" applyFill="1" applyBorder="1" applyAlignment="1">
      <alignment horizontal="center" vertical="top" wrapText="1"/>
    </xf>
    <xf numFmtId="187" fontId="8" fillId="0" borderId="0" xfId="1" applyNumberFormat="1" applyFont="1" applyFill="1"/>
    <xf numFmtId="187" fontId="8" fillId="0" borderId="0" xfId="3" applyNumberFormat="1" applyFont="1" applyFill="1" applyBorder="1" applyAlignment="1">
      <alignment horizontal="center"/>
    </xf>
    <xf numFmtId="187" fontId="4" fillId="0" borderId="0" xfId="3" applyNumberFormat="1" applyFont="1" applyFill="1" applyBorder="1" applyAlignment="1">
      <alignment horizontal="center"/>
    </xf>
    <xf numFmtId="187" fontId="4" fillId="0" borderId="0" xfId="3" applyNumberFormat="1" applyFont="1" applyFill="1" applyAlignment="1">
      <alignment horizontal="center"/>
    </xf>
    <xf numFmtId="187" fontId="4" fillId="0" borderId="0" xfId="3" applyNumberFormat="1" applyFont="1" applyFill="1" applyBorder="1" applyAlignment="1">
      <alignment horizontal="right"/>
    </xf>
    <xf numFmtId="190" fontId="8" fillId="0" borderId="0" xfId="3" applyNumberFormat="1" applyFont="1" applyFill="1" applyAlignment="1"/>
    <xf numFmtId="190" fontId="4" fillId="0" borderId="0" xfId="3" applyNumberFormat="1" applyFont="1" applyFill="1" applyAlignment="1"/>
    <xf numFmtId="190" fontId="8" fillId="0" borderId="0" xfId="1" applyNumberFormat="1" applyFont="1" applyFill="1"/>
    <xf numFmtId="190" fontId="8" fillId="0" borderId="0" xfId="1" applyNumberFormat="1" applyFont="1" applyFill="1" applyBorder="1"/>
    <xf numFmtId="190" fontId="8" fillId="0" borderId="0" xfId="3" applyNumberFormat="1" applyFont="1" applyFill="1" applyBorder="1" applyAlignment="1"/>
    <xf numFmtId="190" fontId="4" fillId="0" borderId="0" xfId="3" applyNumberFormat="1" applyFont="1" applyFill="1" applyBorder="1" applyAlignment="1">
      <alignment horizontal="right"/>
    </xf>
    <xf numFmtId="190" fontId="4" fillId="0" borderId="0" xfId="3" applyNumberFormat="1" applyFont="1" applyFill="1" applyBorder="1" applyAlignment="1">
      <alignment horizontal="center"/>
    </xf>
    <xf numFmtId="190" fontId="8" fillId="0" borderId="0" xfId="3" applyNumberFormat="1" applyFont="1" applyFill="1" applyBorder="1" applyAlignment="1">
      <alignment horizontal="center"/>
    </xf>
    <xf numFmtId="190" fontId="8" fillId="0" borderId="1" xfId="3" applyNumberFormat="1" applyFont="1" applyFill="1" applyBorder="1" applyAlignment="1"/>
    <xf numFmtId="190" fontId="8" fillId="0" borderId="3" xfId="3" applyNumberFormat="1" applyFont="1" applyFill="1" applyBorder="1" applyAlignment="1">
      <alignment horizontal="center"/>
    </xf>
    <xf numFmtId="190" fontId="4" fillId="0" borderId="0" xfId="4" applyNumberFormat="1" applyFont="1" applyFill="1" applyBorder="1" applyAlignment="1">
      <alignment horizontal="right"/>
    </xf>
    <xf numFmtId="187" fontId="8" fillId="0" borderId="0" xfId="3" applyNumberFormat="1" applyFont="1" applyFill="1" applyBorder="1" applyAlignment="1">
      <alignment horizontal="right"/>
    </xf>
    <xf numFmtId="190" fontId="4" fillId="0" borderId="0" xfId="3" applyNumberFormat="1" applyFont="1" applyFill="1" applyAlignment="1">
      <alignment horizontal="center"/>
    </xf>
    <xf numFmtId="190" fontId="8" fillId="0" borderId="0" xfId="3" applyNumberFormat="1" applyFont="1" applyFill="1" applyBorder="1" applyAlignment="1">
      <alignment horizontal="right"/>
    </xf>
    <xf numFmtId="190" fontId="4" fillId="0" borderId="0" xfId="4" quotePrefix="1" applyNumberFormat="1" applyFont="1" applyFill="1" applyBorder="1" applyAlignment="1">
      <alignment horizontal="center"/>
    </xf>
    <xf numFmtId="190" fontId="4" fillId="0" borderId="0" xfId="4" applyNumberFormat="1" applyFont="1" applyFill="1" applyBorder="1" applyAlignment="1">
      <alignment horizontal="center"/>
    </xf>
    <xf numFmtId="190" fontId="4" fillId="0" borderId="1" xfId="3" applyNumberFormat="1" applyFont="1" applyFill="1" applyBorder="1" applyAlignment="1">
      <alignment horizontal="right"/>
    </xf>
    <xf numFmtId="190" fontId="4" fillId="0" borderId="0" xfId="3" applyNumberFormat="1" applyFont="1" applyFill="1" applyAlignment="1">
      <alignment horizontal="right"/>
    </xf>
    <xf numFmtId="187" fontId="8" fillId="0" borderId="1" xfId="3" applyNumberFormat="1" applyFont="1" applyFill="1" applyBorder="1" applyAlignment="1">
      <alignment horizontal="right"/>
    </xf>
    <xf numFmtId="190" fontId="8" fillId="0" borderId="5" xfId="3" applyNumberFormat="1" applyFont="1" applyFill="1" applyBorder="1" applyAlignment="1"/>
    <xf numFmtId="190" fontId="5" fillId="0" borderId="0" xfId="3" applyNumberFormat="1" applyFont="1" applyFill="1" applyAlignment="1"/>
    <xf numFmtId="190" fontId="4" fillId="0" borderId="5" xfId="3" applyNumberFormat="1" applyFont="1" applyFill="1" applyBorder="1" applyAlignment="1"/>
    <xf numFmtId="190" fontId="4" fillId="0" borderId="0" xfId="3" applyNumberFormat="1" applyFont="1" applyFill="1" applyBorder="1" applyAlignment="1"/>
    <xf numFmtId="190" fontId="8" fillId="0" borderId="0" xfId="4" applyNumberFormat="1" applyFont="1" applyFill="1" applyBorder="1" applyAlignment="1"/>
    <xf numFmtId="190" fontId="4" fillId="0" borderId="0" xfId="4" applyNumberFormat="1" applyFont="1" applyFill="1" applyBorder="1" applyAlignment="1"/>
    <xf numFmtId="190" fontId="8" fillId="0" borderId="3" xfId="4" applyNumberFormat="1" applyFont="1" applyFill="1" applyBorder="1" applyAlignment="1"/>
    <xf numFmtId="190" fontId="4" fillId="0" borderId="3" xfId="4" applyNumberFormat="1" applyFont="1" applyFill="1" applyBorder="1" applyAlignment="1"/>
    <xf numFmtId="190" fontId="8" fillId="0" borderId="0" xfId="4" applyNumberFormat="1" applyFont="1" applyFill="1" applyBorder="1" applyAlignment="1">
      <alignment horizontal="right" vertical="center"/>
    </xf>
    <xf numFmtId="190" fontId="4" fillId="0" borderId="0" xfId="4" applyNumberFormat="1" applyFont="1" applyFill="1" applyBorder="1" applyAlignment="1">
      <alignment horizontal="right" vertical="center"/>
    </xf>
    <xf numFmtId="190" fontId="8" fillId="0" borderId="0" xfId="4" applyNumberFormat="1" applyFont="1" applyFill="1" applyBorder="1" applyAlignment="1">
      <alignment horizontal="right"/>
    </xf>
    <xf numFmtId="190" fontId="4" fillId="0" borderId="0" xfId="5" applyNumberFormat="1" applyFont="1" applyFill="1" applyBorder="1" applyAlignment="1">
      <alignment horizontal="right"/>
    </xf>
    <xf numFmtId="190" fontId="4" fillId="0" borderId="1" xfId="3" applyNumberFormat="1" applyFont="1" applyFill="1" applyBorder="1" applyAlignment="1">
      <alignment horizontal="center"/>
    </xf>
    <xf numFmtId="0" fontId="4" fillId="0" borderId="0" xfId="2" applyFont="1" applyAlignment="1">
      <alignment horizontal="center"/>
    </xf>
    <xf numFmtId="49" fontId="4" fillId="0" borderId="0" xfId="2" applyNumberFormat="1" applyFont="1"/>
    <xf numFmtId="0" fontId="4" fillId="0" borderId="0" xfId="2" applyFont="1"/>
    <xf numFmtId="49" fontId="3" fillId="0" borderId="0" xfId="2" applyNumberFormat="1" applyFont="1" applyAlignment="1">
      <alignment horizontal="center"/>
    </xf>
    <xf numFmtId="0" fontId="3" fillId="0" borderId="0" xfId="2" applyFont="1" applyAlignment="1">
      <alignment horizontal="center" vertical="center"/>
    </xf>
    <xf numFmtId="49" fontId="13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1" xfId="2" quotePrefix="1" applyFont="1" applyBorder="1" applyAlignment="1">
      <alignment horizontal="center"/>
    </xf>
    <xf numFmtId="0" fontId="3" fillId="0" borderId="0" xfId="2" quotePrefix="1" applyFont="1" applyAlignment="1">
      <alignment horizontal="center"/>
    </xf>
    <xf numFmtId="0" fontId="5" fillId="0" borderId="1" xfId="2" quotePrefix="1" applyFont="1" applyBorder="1" applyAlignment="1">
      <alignment horizontal="center"/>
    </xf>
    <xf numFmtId="49" fontId="3" fillId="0" borderId="0" xfId="2" applyNumberFormat="1" applyFont="1"/>
    <xf numFmtId="0" fontId="4" fillId="0" borderId="0" xfId="2" applyFont="1" applyAlignment="1">
      <alignment horizontal="right"/>
    </xf>
    <xf numFmtId="0" fontId="6" fillId="0" borderId="0" xfId="2" applyFont="1" applyAlignment="1">
      <alignment horizontal="center"/>
    </xf>
    <xf numFmtId="0" fontId="8" fillId="0" borderId="0" xfId="2" applyFont="1" applyAlignment="1">
      <alignment horizontal="right"/>
    </xf>
    <xf numFmtId="190" fontId="4" fillId="0" borderId="0" xfId="2" applyNumberFormat="1" applyFont="1" applyAlignment="1">
      <alignment horizontal="center"/>
    </xf>
    <xf numFmtId="190" fontId="4" fillId="0" borderId="0" xfId="2" applyNumberFormat="1" applyFont="1" applyAlignment="1">
      <alignment horizontal="right"/>
    </xf>
    <xf numFmtId="190" fontId="4" fillId="0" borderId="2" xfId="2" applyNumberFormat="1" applyFont="1" applyBorder="1" applyAlignment="1">
      <alignment horizontal="right"/>
    </xf>
    <xf numFmtId="49" fontId="14" fillId="0" borderId="0" xfId="2" applyNumberFormat="1" applyFont="1"/>
    <xf numFmtId="190" fontId="4" fillId="0" borderId="0" xfId="0" applyNumberFormat="1" applyFont="1" applyAlignment="1">
      <alignment horizontal="right"/>
    </xf>
    <xf numFmtId="190" fontId="4" fillId="0" borderId="0" xfId="2" applyNumberFormat="1" applyFont="1"/>
    <xf numFmtId="49" fontId="14" fillId="0" borderId="0" xfId="2" quotePrefix="1" applyNumberFormat="1" applyFont="1"/>
    <xf numFmtId="190" fontId="4" fillId="0" borderId="5" xfId="2" applyNumberFormat="1" applyFont="1" applyBorder="1" applyAlignment="1">
      <alignment horizontal="right"/>
    </xf>
    <xf numFmtId="190" fontId="4" fillId="0" borderId="5" xfId="0" applyNumberFormat="1" applyFont="1" applyBorder="1" applyAlignment="1">
      <alignment horizontal="right"/>
    </xf>
    <xf numFmtId="190" fontId="8" fillId="0" borderId="0" xfId="2" applyNumberFormat="1" applyFont="1"/>
    <xf numFmtId="192" fontId="4" fillId="0" borderId="0" xfId="2" applyNumberFormat="1" applyFont="1" applyAlignment="1">
      <alignment horizontal="right"/>
    </xf>
    <xf numFmtId="192" fontId="8" fillId="0" borderId="0" xfId="2" applyNumberFormat="1" applyFont="1" applyAlignment="1">
      <alignment horizontal="right"/>
    </xf>
    <xf numFmtId="0" fontId="3" fillId="0" borderId="0" xfId="0" applyFont="1"/>
    <xf numFmtId="189" fontId="4" fillId="0" borderId="0" xfId="0" applyNumberFormat="1" applyFont="1"/>
    <xf numFmtId="193" fontId="4" fillId="0" borderId="3" xfId="2" quotePrefix="1" applyNumberFormat="1" applyFont="1" applyBorder="1" applyAlignment="1">
      <alignment horizontal="right"/>
    </xf>
    <xf numFmtId="194" fontId="4" fillId="0" borderId="0" xfId="2" applyNumberFormat="1" applyFont="1" applyAlignment="1">
      <alignment horizontal="right"/>
    </xf>
    <xf numFmtId="194" fontId="4" fillId="0" borderId="0" xfId="2" applyNumberFormat="1" applyFont="1" applyAlignment="1">
      <alignment horizontal="center"/>
    </xf>
    <xf numFmtId="0" fontId="4" fillId="0" borderId="0" xfId="0" applyFont="1"/>
    <xf numFmtId="190" fontId="8" fillId="0" borderId="5" xfId="2" applyNumberFormat="1" applyFont="1" applyBorder="1"/>
    <xf numFmtId="0" fontId="8" fillId="0" borderId="0" xfId="2" applyFont="1"/>
    <xf numFmtId="193" fontId="4" fillId="0" borderId="0" xfId="2" applyNumberFormat="1" applyFont="1" applyAlignment="1">
      <alignment horizontal="right"/>
    </xf>
    <xf numFmtId="194" fontId="8" fillId="0" borderId="0" xfId="2" applyNumberFormat="1" applyFont="1" applyAlignment="1">
      <alignment horizontal="right"/>
    </xf>
    <xf numFmtId="49" fontId="6" fillId="0" borderId="0" xfId="2" applyNumberFormat="1" applyFont="1"/>
    <xf numFmtId="1" fontId="4" fillId="0" borderId="0" xfId="4" applyNumberFormat="1" applyFont="1" applyFill="1" applyBorder="1" applyAlignment="1">
      <alignment horizontal="right"/>
    </xf>
    <xf numFmtId="0" fontId="4" fillId="0" borderId="0" xfId="4" applyNumberFormat="1" applyFont="1" applyFill="1" applyBorder="1" applyAlignment="1">
      <alignment horizontal="right"/>
    </xf>
    <xf numFmtId="0" fontId="8" fillId="0" borderId="0" xfId="3" applyNumberFormat="1" applyFont="1" applyFill="1" applyBorder="1" applyAlignment="1">
      <alignment horizontal="right"/>
    </xf>
    <xf numFmtId="0" fontId="3" fillId="0" borderId="2" xfId="2" quotePrefix="1" applyFont="1" applyBorder="1" applyAlignment="1">
      <alignment horizontal="center"/>
    </xf>
    <xf numFmtId="0" fontId="7" fillId="0" borderId="0" xfId="2" quotePrefix="1" applyFont="1" applyAlignment="1">
      <alignment horizontal="center"/>
    </xf>
    <xf numFmtId="0" fontId="6" fillId="0" borderId="0" xfId="2" quotePrefix="1" applyFont="1" applyAlignment="1">
      <alignment horizontal="center"/>
    </xf>
    <xf numFmtId="0" fontId="5" fillId="0" borderId="0" xfId="2" applyFont="1" applyAlignment="1">
      <alignment horizontal="center"/>
    </xf>
    <xf numFmtId="37" fontId="3" fillId="0" borderId="0" xfId="2" applyNumberFormat="1" applyFont="1" applyAlignment="1">
      <alignment horizontal="right"/>
    </xf>
    <xf numFmtId="37" fontId="5" fillId="0" borderId="0" xfId="2" applyNumberFormat="1" applyFont="1" applyAlignment="1">
      <alignment horizontal="right"/>
    </xf>
    <xf numFmtId="187" fontId="8" fillId="0" borderId="0" xfId="2" applyNumberFormat="1" applyFont="1"/>
    <xf numFmtId="187" fontId="4" fillId="0" borderId="0" xfId="2" applyNumberFormat="1" applyFont="1" applyAlignment="1">
      <alignment horizontal="center"/>
    </xf>
    <xf numFmtId="187" fontId="4" fillId="0" borderId="0" xfId="2" applyNumberFormat="1" applyFont="1"/>
    <xf numFmtId="187" fontId="4" fillId="0" borderId="0" xfId="2" applyNumberFormat="1" applyFont="1" applyAlignment="1">
      <alignment horizontal="right"/>
    </xf>
    <xf numFmtId="43" fontId="4" fillId="0" borderId="0" xfId="1" applyFont="1" applyFill="1"/>
    <xf numFmtId="187" fontId="4" fillId="0" borderId="2" xfId="2" applyNumberFormat="1" applyFont="1" applyBorder="1" applyAlignment="1">
      <alignment horizontal="right"/>
    </xf>
    <xf numFmtId="187" fontId="4" fillId="0" borderId="3" xfId="2" applyNumberFormat="1" applyFont="1" applyBorder="1" applyAlignment="1">
      <alignment horizontal="right"/>
    </xf>
    <xf numFmtId="187" fontId="3" fillId="0" borderId="0" xfId="2" applyNumberFormat="1" applyFont="1" applyAlignment="1">
      <alignment horizontal="right"/>
    </xf>
    <xf numFmtId="187" fontId="5" fillId="0" borderId="0" xfId="2" applyNumberFormat="1" applyFont="1" applyAlignment="1">
      <alignment horizontal="right"/>
    </xf>
    <xf numFmtId="187" fontId="4" fillId="0" borderId="0" xfId="2" quotePrefix="1" applyNumberFormat="1" applyFont="1" applyAlignment="1">
      <alignment horizontal="center"/>
    </xf>
    <xf numFmtId="191" fontId="4" fillId="0" borderId="0" xfId="2" quotePrefix="1" applyNumberFormat="1" applyFont="1" applyAlignment="1">
      <alignment horizontal="center"/>
    </xf>
    <xf numFmtId="190" fontId="8" fillId="0" borderId="2" xfId="2" applyNumberFormat="1" applyFont="1" applyBorder="1" applyAlignment="1">
      <alignment horizontal="right"/>
    </xf>
    <xf numFmtId="190" fontId="4" fillId="0" borderId="1" xfId="2" applyNumberFormat="1" applyFont="1" applyBorder="1" applyAlignment="1">
      <alignment horizontal="right"/>
    </xf>
    <xf numFmtId="190" fontId="8" fillId="0" borderId="1" xfId="2" applyNumberFormat="1" applyFont="1" applyBorder="1" applyAlignment="1">
      <alignment horizontal="right"/>
    </xf>
    <xf numFmtId="190" fontId="8" fillId="0" borderId="0" xfId="2" applyNumberFormat="1" applyFont="1" applyAlignment="1">
      <alignment horizontal="right"/>
    </xf>
    <xf numFmtId="190" fontId="4" fillId="0" borderId="3" xfId="2" applyNumberFormat="1" applyFont="1" applyBorder="1" applyAlignment="1">
      <alignment horizontal="right"/>
    </xf>
    <xf numFmtId="190" fontId="4" fillId="0" borderId="4" xfId="2" applyNumberFormat="1" applyFont="1" applyBorder="1" applyAlignment="1">
      <alignment horizontal="right"/>
    </xf>
    <xf numFmtId="0" fontId="10" fillId="0" borderId="0" xfId="2" applyFont="1"/>
    <xf numFmtId="49" fontId="3" fillId="0" borderId="0" xfId="2" applyNumberFormat="1" applyFont="1" applyAlignment="1">
      <alignment horizontal="right"/>
    </xf>
    <xf numFmtId="49" fontId="13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/>
    </xf>
    <xf numFmtId="0" fontId="3" fillId="0" borderId="1" xfId="2" applyFont="1" applyBorder="1" applyAlignment="1">
      <alignment horizontal="center" vertical="top" wrapText="1"/>
    </xf>
    <xf numFmtId="49" fontId="4" fillId="0" borderId="0" xfId="2" applyNumberFormat="1" applyFont="1" applyAlignment="1">
      <alignment vertical="top"/>
    </xf>
    <xf numFmtId="0" fontId="4" fillId="0" borderId="0" xfId="2" applyFont="1" applyAlignment="1">
      <alignment horizontal="center" vertical="top"/>
    </xf>
    <xf numFmtId="0" fontId="3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/>
    </xf>
    <xf numFmtId="187" fontId="4" fillId="0" borderId="4" xfId="3" applyNumberFormat="1" applyFont="1" applyFill="1" applyBorder="1" applyAlignment="1">
      <alignment horizontal="right"/>
    </xf>
    <xf numFmtId="187" fontId="4" fillId="0" borderId="4" xfId="2" applyNumberFormat="1" applyFont="1" applyBorder="1" applyAlignment="1">
      <alignment horizontal="right"/>
    </xf>
    <xf numFmtId="49" fontId="4" fillId="0" borderId="0" xfId="0" applyNumberFormat="1" applyFont="1"/>
    <xf numFmtId="187" fontId="4" fillId="0" borderId="0" xfId="3" applyNumberFormat="1" applyFont="1" applyFill="1" applyBorder="1" applyAlignment="1">
      <alignment horizontal="right" vertical="center"/>
    </xf>
    <xf numFmtId="187" fontId="4" fillId="0" borderId="1" xfId="2" applyNumberFormat="1" applyFont="1" applyBorder="1" applyAlignment="1">
      <alignment horizontal="right"/>
    </xf>
    <xf numFmtId="187" fontId="4" fillId="0" borderId="5" xfId="3" applyNumberFormat="1" applyFont="1" applyFill="1" applyBorder="1" applyAlignment="1">
      <alignment horizontal="right"/>
    </xf>
    <xf numFmtId="0" fontId="6" fillId="0" borderId="0" xfId="2" applyFont="1"/>
    <xf numFmtId="188" fontId="4" fillId="0" borderId="0" xfId="2" applyNumberFormat="1" applyFont="1"/>
    <xf numFmtId="43" fontId="4" fillId="0" borderId="0" xfId="2" applyNumberFormat="1" applyFont="1"/>
    <xf numFmtId="49" fontId="8" fillId="0" borderId="0" xfId="0" applyNumberFormat="1" applyFont="1"/>
    <xf numFmtId="0" fontId="8" fillId="0" borderId="0" xfId="0" applyFont="1"/>
    <xf numFmtId="49" fontId="15" fillId="0" borderId="0" xfId="2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Alignment="1">
      <alignment horizontal="center"/>
    </xf>
    <xf numFmtId="187" fontId="8" fillId="0" borderId="0" xfId="6" applyNumberFormat="1" applyFont="1" applyAlignment="1">
      <alignment horizontal="right"/>
    </xf>
    <xf numFmtId="49" fontId="5" fillId="0" borderId="0" xfId="0" applyNumberFormat="1" applyFont="1"/>
    <xf numFmtId="43" fontId="8" fillId="0" borderId="0" xfId="1" applyFont="1" applyFill="1"/>
    <xf numFmtId="0" fontId="17" fillId="0" borderId="0" xfId="7" applyFont="1"/>
    <xf numFmtId="188" fontId="8" fillId="0" borderId="0" xfId="3" applyFont="1" applyFill="1" applyAlignment="1"/>
    <xf numFmtId="190" fontId="8" fillId="0" borderId="0" xfId="6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88" fontId="8" fillId="0" borderId="0" xfId="3" applyFont="1" applyFill="1" applyBorder="1" applyAlignment="1">
      <alignment horizontal="center"/>
    </xf>
    <xf numFmtId="187" fontId="8" fillId="0" borderId="0" xfId="0" applyNumberFormat="1" applyFont="1" applyAlignment="1">
      <alignment horizontal="right"/>
    </xf>
    <xf numFmtId="187" fontId="5" fillId="0" borderId="0" xfId="0" applyNumberFormat="1" applyFont="1" applyAlignment="1">
      <alignment horizontal="right"/>
    </xf>
    <xf numFmtId="187" fontId="8" fillId="0" borderId="1" xfId="3" applyNumberFormat="1" applyFont="1" applyFill="1" applyBorder="1" applyAlignment="1">
      <alignment horizontal="center"/>
    </xf>
    <xf numFmtId="195" fontId="8" fillId="0" borderId="1" xfId="1" applyNumberFormat="1" applyFont="1" applyFill="1" applyBorder="1"/>
    <xf numFmtId="187" fontId="8" fillId="0" borderId="0" xfId="0" applyNumberFormat="1" applyFont="1"/>
    <xf numFmtId="49" fontId="8" fillId="0" borderId="0" xfId="0" applyNumberFormat="1" applyFont="1" applyAlignment="1">
      <alignment horizontal="center"/>
    </xf>
    <xf numFmtId="187" fontId="8" fillId="0" borderId="0" xfId="0" applyNumberFormat="1" applyFont="1" applyAlignment="1">
      <alignment horizontal="center"/>
    </xf>
    <xf numFmtId="49" fontId="8" fillId="0" borderId="0" xfId="2" applyNumberFormat="1" applyFont="1"/>
    <xf numFmtId="190" fontId="8" fillId="0" borderId="1" xfId="3" applyNumberFormat="1" applyFont="1" applyFill="1" applyBorder="1" applyAlignment="1">
      <alignment horizontal="center"/>
    </xf>
    <xf numFmtId="0" fontId="5" fillId="0" borderId="0" xfId="8" applyFont="1"/>
    <xf numFmtId="187" fontId="5" fillId="0" borderId="4" xfId="0" applyNumberFormat="1" applyFont="1" applyBorder="1" applyAlignment="1">
      <alignment horizontal="center"/>
    </xf>
    <xf numFmtId="187" fontId="5" fillId="0" borderId="0" xfId="0" applyNumberFormat="1" applyFont="1" applyAlignment="1">
      <alignment horizontal="center"/>
    </xf>
    <xf numFmtId="0" fontId="8" fillId="0" borderId="0" xfId="8" applyFont="1"/>
    <xf numFmtId="187" fontId="5" fillId="0" borderId="2" xfId="3" applyNumberFormat="1" applyFont="1" applyFill="1" applyBorder="1" applyAlignment="1">
      <alignment horizontal="center"/>
    </xf>
    <xf numFmtId="190" fontId="5" fillId="0" borderId="0" xfId="3" applyNumberFormat="1" applyFont="1" applyFill="1" applyBorder="1" applyAlignment="1">
      <alignment horizontal="center"/>
    </xf>
    <xf numFmtId="190" fontId="5" fillId="0" borderId="2" xfId="3" applyNumberFormat="1" applyFont="1" applyFill="1" applyBorder="1" applyAlignment="1">
      <alignment horizontal="center"/>
    </xf>
    <xf numFmtId="49" fontId="15" fillId="0" borderId="0" xfId="0" applyNumberFormat="1" applyFont="1"/>
    <xf numFmtId="0" fontId="15" fillId="0" borderId="0" xfId="0" applyFont="1"/>
    <xf numFmtId="187" fontId="15" fillId="0" borderId="0" xfId="0" applyNumberFormat="1" applyFont="1" applyAlignment="1">
      <alignment horizontal="right"/>
    </xf>
    <xf numFmtId="187" fontId="18" fillId="0" borderId="0" xfId="0" applyNumberFormat="1" applyFont="1" applyAlignment="1">
      <alignment horizontal="center"/>
    </xf>
    <xf numFmtId="187" fontId="18" fillId="0" borderId="0" xfId="0" applyNumberFormat="1" applyFont="1" applyAlignment="1">
      <alignment horizontal="right"/>
    </xf>
    <xf numFmtId="49" fontId="15" fillId="0" borderId="0" xfId="2" applyNumberFormat="1" applyFont="1"/>
    <xf numFmtId="0" fontId="5" fillId="0" borderId="2" xfId="0" quotePrefix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187" fontId="15" fillId="0" borderId="0" xfId="0" applyNumberFormat="1" applyFont="1" applyAlignment="1">
      <alignment horizontal="center"/>
    </xf>
    <xf numFmtId="190" fontId="8" fillId="0" borderId="0" xfId="3" quotePrefix="1" applyNumberFormat="1" applyFont="1" applyFill="1" applyAlignment="1"/>
    <xf numFmtId="0" fontId="8" fillId="0" borderId="0" xfId="9" applyFont="1"/>
    <xf numFmtId="190" fontId="8" fillId="0" borderId="0" xfId="1" applyNumberFormat="1" applyFont="1" applyFill="1" applyBorder="1" applyAlignment="1">
      <alignment horizontal="center"/>
    </xf>
    <xf numFmtId="190" fontId="8" fillId="0" borderId="0" xfId="1" applyNumberFormat="1" applyFont="1" applyFill="1" applyAlignment="1">
      <alignment horizontal="right"/>
    </xf>
    <xf numFmtId="190" fontId="8" fillId="0" borderId="0" xfId="0" applyNumberFormat="1" applyFont="1" applyAlignment="1">
      <alignment horizontal="right"/>
    </xf>
    <xf numFmtId="49" fontId="8" fillId="0" borderId="0" xfId="9" applyNumberFormat="1" applyFont="1"/>
    <xf numFmtId="190" fontId="5" fillId="0" borderId="5" xfId="0" applyNumberFormat="1" applyFont="1" applyBorder="1" applyAlignment="1">
      <alignment horizontal="right"/>
    </xf>
    <xf numFmtId="187" fontId="5" fillId="0" borderId="5" xfId="0" applyNumberFormat="1" applyFont="1" applyBorder="1" applyAlignment="1">
      <alignment horizontal="right"/>
    </xf>
    <xf numFmtId="187" fontId="5" fillId="0" borderId="0" xfId="0" applyNumberFormat="1" applyFont="1"/>
    <xf numFmtId="0" fontId="20" fillId="0" borderId="0" xfId="0" applyFont="1"/>
    <xf numFmtId="188" fontId="8" fillId="0" borderId="0" xfId="5" applyFont="1" applyFill="1" applyAlignment="1"/>
    <xf numFmtId="190" fontId="8" fillId="0" borderId="0" xfId="0" applyNumberFormat="1" applyFont="1"/>
    <xf numFmtId="190" fontId="8" fillId="0" borderId="0" xfId="9" applyNumberFormat="1" applyFont="1"/>
    <xf numFmtId="190" fontId="8" fillId="0" borderId="0" xfId="10" applyNumberFormat="1" applyFont="1" applyFill="1"/>
    <xf numFmtId="188" fontId="8" fillId="0" borderId="0" xfId="10" applyFont="1" applyFill="1"/>
    <xf numFmtId="0" fontId="15" fillId="0" borderId="0" xfId="0" applyFont="1" applyAlignment="1">
      <alignment horizontal="right"/>
    </xf>
    <xf numFmtId="188" fontId="8" fillId="0" borderId="0" xfId="0" applyNumberFormat="1" applyFont="1"/>
    <xf numFmtId="43" fontId="8" fillId="0" borderId="0" xfId="0" applyNumberFormat="1" applyFont="1"/>
    <xf numFmtId="0" fontId="3" fillId="0" borderId="0" xfId="2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vertical="top" wrapText="1"/>
    </xf>
    <xf numFmtId="190" fontId="4" fillId="0" borderId="0" xfId="0" applyNumberFormat="1" applyFont="1" applyAlignment="1">
      <alignment horizontal="center"/>
    </xf>
    <xf numFmtId="187" fontId="8" fillId="0" borderId="5" xfId="3" applyNumberFormat="1" applyFont="1" applyFill="1" applyBorder="1" applyAlignment="1">
      <alignment horizontal="right"/>
    </xf>
    <xf numFmtId="190" fontId="4" fillId="0" borderId="0" xfId="0" applyNumberFormat="1" applyFont="1"/>
    <xf numFmtId="190" fontId="4" fillId="0" borderId="5" xfId="3" applyNumberFormat="1" applyFont="1" applyFill="1" applyBorder="1" applyAlignment="1">
      <alignment horizontal="center"/>
    </xf>
    <xf numFmtId="49" fontId="3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  <xf numFmtId="49" fontId="6" fillId="0" borderId="0" xfId="2" applyNumberFormat="1" applyFont="1" applyAlignment="1">
      <alignment horizontal="right"/>
    </xf>
    <xf numFmtId="49" fontId="13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0" fontId="4" fillId="0" borderId="0" xfId="2" applyFont="1" applyAlignment="1">
      <alignment horizontal="left"/>
    </xf>
    <xf numFmtId="49" fontId="4" fillId="0" borderId="0" xfId="2" quotePrefix="1" applyNumberFormat="1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3" fillId="0" borderId="0" xfId="2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9" fontId="5" fillId="0" borderId="0" xfId="0" quotePrefix="1" applyNumberFormat="1" applyFont="1" applyAlignment="1">
      <alignment horizontal="center"/>
    </xf>
    <xf numFmtId="49" fontId="8" fillId="0" borderId="0" xfId="2" applyNumberFormat="1" applyFont="1" applyAlignment="1">
      <alignment horizontal="right"/>
    </xf>
    <xf numFmtId="49" fontId="8" fillId="0" borderId="0" xfId="0" quotePrefix="1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</cellXfs>
  <cellStyles count="11">
    <cellStyle name="Comma" xfId="1" builtinId="3"/>
    <cellStyle name="Comma 10" xfId="3" xr:uid="{69922BC1-01ED-4616-AB84-2BA09F7ECE5F}"/>
    <cellStyle name="Comma 10 2 2" xfId="5" xr:uid="{5DBF3538-FF7C-4386-B0A4-070A40E887A2}"/>
    <cellStyle name="Comma 10 3" xfId="4" xr:uid="{E8311334-7C83-48A5-BFE9-7CEA9F72FEE8}"/>
    <cellStyle name="Comma 2" xfId="10" xr:uid="{A0C0D3D9-EE74-4C91-B805-E1656849601D}"/>
    <cellStyle name="Normal" xfId="0" builtinId="0"/>
    <cellStyle name="Normal 2" xfId="2" xr:uid="{251A0C4C-8189-4FAA-B2C7-F20E8285A92B}"/>
    <cellStyle name="Normal 3" xfId="9" xr:uid="{13E8BED4-FA62-4AC9-BCBD-152B829CD335}"/>
    <cellStyle name="Normal 3 2" xfId="7" xr:uid="{473EACEA-5AFE-4443-9779-6A14C11450EA}"/>
    <cellStyle name="Normal_BL" xfId="6" xr:uid="{049E5971-668F-4FD6-BE3A-7CD1C64F90CA}"/>
    <cellStyle name="ปกติ_งบการเงินไทย Q1-49" xfId="8" xr:uid="{614533DA-C1E4-47D2-9540-22545E61DF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EC98-B364-43B5-B893-C7E1286A56DE}">
  <dimension ref="A1:L141"/>
  <sheetViews>
    <sheetView tabSelected="1" view="pageBreakPreview" topLeftCell="A120" zoomScaleNormal="100" zoomScaleSheetLayoutView="100" workbookViewId="0">
      <selection activeCell="A71" sqref="A71:L71"/>
    </sheetView>
  </sheetViews>
  <sheetFormatPr defaultColWidth="9.08203125" defaultRowHeight="20" x14ac:dyDescent="0.6"/>
  <cols>
    <col min="1" max="1" width="45" style="40" customWidth="1"/>
    <col min="2" max="2" width="7.58203125" style="41" customWidth="1"/>
    <col min="3" max="3" width="1" style="41" customWidth="1"/>
    <col min="4" max="4" width="15.4140625" style="41" customWidth="1"/>
    <col min="5" max="5" width="1" style="41" customWidth="1"/>
    <col min="6" max="6" width="15.6640625" style="41" customWidth="1"/>
    <col min="7" max="7" width="1.08203125" style="41" customWidth="1"/>
    <col min="8" max="8" width="15.33203125" style="41" customWidth="1"/>
    <col min="9" max="9" width="1.08203125" style="41" customWidth="1"/>
    <col min="10" max="10" width="15" style="74" customWidth="1"/>
    <col min="11" max="11" width="1" style="41" customWidth="1"/>
    <col min="12" max="12" width="13.58203125" style="41" customWidth="1"/>
    <col min="13" max="16384" width="9.08203125" style="41"/>
  </cols>
  <sheetData>
    <row r="1" spans="1:12" ht="20.5" x14ac:dyDescent="0.65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ht="20.5" x14ac:dyDescent="0.65">
      <c r="A2" s="196" t="s">
        <v>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12" ht="20.5" x14ac:dyDescent="0.65">
      <c r="A3" s="196" t="s">
        <v>295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ht="20.5" x14ac:dyDescent="0.6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ht="20.5" x14ac:dyDescent="0.65">
      <c r="A5" s="46"/>
      <c r="D5" s="197" t="s">
        <v>2</v>
      </c>
      <c r="E5" s="197"/>
      <c r="F5" s="197"/>
      <c r="G5" s="197"/>
      <c r="H5" s="197"/>
      <c r="I5" s="197"/>
      <c r="J5" s="197"/>
      <c r="K5" s="197"/>
      <c r="L5" s="197"/>
    </row>
    <row r="6" spans="1:12" ht="20.5" x14ac:dyDescent="0.65">
      <c r="A6" s="46"/>
      <c r="D6" s="198" t="s">
        <v>3</v>
      </c>
      <c r="E6" s="198"/>
      <c r="F6" s="198"/>
      <c r="G6" s="198"/>
      <c r="H6" s="198"/>
      <c r="I6" s="46"/>
      <c r="J6" s="198" t="s">
        <v>4</v>
      </c>
      <c r="K6" s="198"/>
      <c r="L6" s="198"/>
    </row>
    <row r="7" spans="1:12" ht="20.5" x14ac:dyDescent="0.65">
      <c r="B7" s="45" t="s">
        <v>5</v>
      </c>
      <c r="C7" s="47"/>
      <c r="D7" s="48" t="s">
        <v>296</v>
      </c>
      <c r="E7" s="47"/>
      <c r="F7" s="48" t="s">
        <v>6</v>
      </c>
      <c r="G7" s="49"/>
      <c r="H7" s="81" t="s">
        <v>342</v>
      </c>
      <c r="I7" s="49"/>
      <c r="J7" s="48" t="s">
        <v>296</v>
      </c>
      <c r="K7" s="47"/>
      <c r="L7" s="50" t="s">
        <v>6</v>
      </c>
    </row>
    <row r="8" spans="1:12" ht="20.5" x14ac:dyDescent="0.65">
      <c r="B8" s="47"/>
      <c r="C8" s="47"/>
      <c r="D8" s="1" t="s">
        <v>7</v>
      </c>
      <c r="E8" s="1"/>
      <c r="F8" s="1" t="s">
        <v>341</v>
      </c>
      <c r="G8" s="82"/>
      <c r="H8" s="83"/>
      <c r="I8" s="82"/>
      <c r="J8" s="1" t="s">
        <v>7</v>
      </c>
      <c r="K8" s="1"/>
      <c r="L8" s="1" t="s">
        <v>8</v>
      </c>
    </row>
    <row r="9" spans="1:12" ht="20.5" x14ac:dyDescent="0.65">
      <c r="B9" s="47"/>
      <c r="C9" s="47"/>
      <c r="D9" s="1" t="s">
        <v>9</v>
      </c>
      <c r="E9" s="1"/>
      <c r="F9" s="1"/>
      <c r="G9" s="82"/>
      <c r="H9" s="82"/>
      <c r="I9" s="82"/>
      <c r="J9" s="1" t="s">
        <v>9</v>
      </c>
      <c r="K9" s="1"/>
      <c r="L9" s="1"/>
    </row>
    <row r="10" spans="1:12" ht="20.5" x14ac:dyDescent="0.65">
      <c r="A10" s="46" t="s">
        <v>10</v>
      </c>
      <c r="C10" s="47"/>
      <c r="D10" s="47"/>
      <c r="E10" s="47"/>
      <c r="F10" s="47"/>
      <c r="G10" s="47"/>
      <c r="H10" s="47"/>
      <c r="I10" s="47"/>
      <c r="J10" s="84"/>
      <c r="K10" s="47"/>
      <c r="L10" s="84"/>
    </row>
    <row r="11" spans="1:12" ht="20.5" x14ac:dyDescent="0.65">
      <c r="A11" s="51" t="s">
        <v>11</v>
      </c>
      <c r="B11" s="39"/>
      <c r="C11" s="39"/>
      <c r="D11" s="85"/>
      <c r="E11" s="39"/>
      <c r="F11" s="85"/>
      <c r="G11" s="85"/>
      <c r="H11" s="85"/>
      <c r="I11" s="85"/>
      <c r="J11" s="86"/>
      <c r="K11" s="85"/>
      <c r="L11" s="86"/>
    </row>
    <row r="12" spans="1:12" x14ac:dyDescent="0.6">
      <c r="A12" s="40" t="s">
        <v>12</v>
      </c>
      <c r="B12" s="39">
        <v>5</v>
      </c>
      <c r="C12" s="39"/>
      <c r="D12" s="87">
        <v>7788</v>
      </c>
      <c r="E12" s="88"/>
      <c r="F12" s="87">
        <v>7930</v>
      </c>
      <c r="G12" s="89"/>
      <c r="H12" s="89">
        <v>6541</v>
      </c>
      <c r="I12" s="89"/>
      <c r="J12" s="87">
        <v>1837</v>
      </c>
      <c r="K12" s="90"/>
      <c r="L12" s="87">
        <v>3225</v>
      </c>
    </row>
    <row r="13" spans="1:12" x14ac:dyDescent="0.6">
      <c r="A13" s="40" t="s">
        <v>13</v>
      </c>
      <c r="B13" s="39"/>
      <c r="C13" s="39"/>
      <c r="D13" s="87"/>
      <c r="E13" s="88"/>
      <c r="F13" s="87"/>
      <c r="G13" s="89"/>
      <c r="H13" s="89"/>
      <c r="I13" s="89"/>
      <c r="J13" s="87"/>
      <c r="K13" s="90"/>
      <c r="L13" s="87"/>
    </row>
    <row r="14" spans="1:12" x14ac:dyDescent="0.6">
      <c r="A14" s="40" t="s">
        <v>14</v>
      </c>
      <c r="B14" s="39">
        <v>4.4000000000000004</v>
      </c>
      <c r="C14" s="39"/>
      <c r="D14" s="87">
        <v>24267</v>
      </c>
      <c r="E14" s="88"/>
      <c r="F14" s="87">
        <v>24961</v>
      </c>
      <c r="G14" s="89"/>
      <c r="H14" s="89">
        <v>11962</v>
      </c>
      <c r="I14" s="89"/>
      <c r="J14" s="87">
        <v>417367</v>
      </c>
      <c r="K14" s="90"/>
      <c r="L14" s="87">
        <v>416442</v>
      </c>
    </row>
    <row r="15" spans="1:12" x14ac:dyDescent="0.6">
      <c r="A15" s="40" t="s">
        <v>15</v>
      </c>
      <c r="B15" s="39">
        <v>6</v>
      </c>
      <c r="C15" s="39"/>
      <c r="D15" s="87">
        <v>85668</v>
      </c>
      <c r="E15" s="88"/>
      <c r="F15" s="87">
        <v>95363</v>
      </c>
      <c r="G15" s="89"/>
      <c r="H15" s="89">
        <v>126943</v>
      </c>
      <c r="I15" s="89"/>
      <c r="J15" s="87">
        <v>12886</v>
      </c>
      <c r="K15" s="90"/>
      <c r="L15" s="87">
        <v>16930</v>
      </c>
    </row>
    <row r="16" spans="1:12" x14ac:dyDescent="0.6">
      <c r="A16" s="40" t="s">
        <v>369</v>
      </c>
      <c r="B16" s="39">
        <v>7</v>
      </c>
      <c r="C16" s="39"/>
      <c r="D16" s="87">
        <v>34133</v>
      </c>
      <c r="E16" s="88"/>
      <c r="F16" s="87">
        <v>129095</v>
      </c>
      <c r="G16" s="89"/>
      <c r="H16" s="89">
        <v>0</v>
      </c>
      <c r="I16" s="89"/>
      <c r="J16" s="87">
        <v>34133</v>
      </c>
      <c r="K16" s="90"/>
      <c r="L16" s="87">
        <v>129095</v>
      </c>
    </row>
    <row r="17" spans="1:12" x14ac:dyDescent="0.6">
      <c r="A17" s="40" t="s">
        <v>16</v>
      </c>
      <c r="B17" s="39">
        <v>8</v>
      </c>
      <c r="C17" s="39"/>
      <c r="D17" s="87">
        <v>313884</v>
      </c>
      <c r="E17" s="88"/>
      <c r="F17" s="87">
        <v>291386</v>
      </c>
      <c r="G17" s="89"/>
      <c r="H17" s="89">
        <v>0</v>
      </c>
      <c r="I17" s="89"/>
      <c r="J17" s="87">
        <v>0</v>
      </c>
      <c r="K17" s="90"/>
      <c r="L17" s="87">
        <v>0</v>
      </c>
    </row>
    <row r="18" spans="1:12" x14ac:dyDescent="0.6">
      <c r="A18" s="40" t="s">
        <v>17</v>
      </c>
      <c r="B18" s="39"/>
      <c r="C18" s="39"/>
      <c r="D18" s="87">
        <v>0</v>
      </c>
      <c r="E18" s="88"/>
      <c r="F18" s="87">
        <v>0</v>
      </c>
      <c r="G18" s="89"/>
      <c r="H18" s="89">
        <v>79958</v>
      </c>
      <c r="I18" s="89"/>
      <c r="J18" s="87">
        <v>0</v>
      </c>
      <c r="K18" s="90"/>
      <c r="L18" s="87">
        <v>0</v>
      </c>
    </row>
    <row r="19" spans="1:12" x14ac:dyDescent="0.6">
      <c r="A19" s="40" t="s">
        <v>18</v>
      </c>
      <c r="B19" s="39"/>
      <c r="C19" s="39"/>
      <c r="D19" s="87">
        <v>0</v>
      </c>
      <c r="E19" s="88"/>
      <c r="F19" s="87">
        <v>0</v>
      </c>
      <c r="G19" s="89"/>
      <c r="H19" s="89">
        <v>1999</v>
      </c>
      <c r="I19" s="89"/>
      <c r="J19" s="87">
        <v>0</v>
      </c>
      <c r="K19" s="90"/>
      <c r="L19" s="87">
        <v>0</v>
      </c>
    </row>
    <row r="20" spans="1:12" hidden="1" x14ac:dyDescent="0.6">
      <c r="A20" s="40" t="s">
        <v>19</v>
      </c>
      <c r="B20" s="39"/>
      <c r="C20" s="39"/>
      <c r="D20" s="87"/>
      <c r="E20" s="88"/>
      <c r="F20" s="87"/>
      <c r="G20" s="89"/>
      <c r="H20" s="89"/>
      <c r="I20" s="89"/>
      <c r="J20" s="87"/>
      <c r="K20" s="90"/>
      <c r="L20" s="87"/>
    </row>
    <row r="21" spans="1:12" x14ac:dyDescent="0.6">
      <c r="A21" s="40" t="s">
        <v>20</v>
      </c>
      <c r="B21" s="39">
        <v>9</v>
      </c>
      <c r="C21" s="39"/>
      <c r="D21" s="87">
        <v>21924</v>
      </c>
      <c r="E21" s="88"/>
      <c r="F21" s="87">
        <v>24301</v>
      </c>
      <c r="G21" s="89"/>
      <c r="H21" s="91">
        <v>0</v>
      </c>
      <c r="I21" s="89"/>
      <c r="J21" s="87">
        <v>0</v>
      </c>
      <c r="K21" s="90"/>
      <c r="L21" s="87">
        <v>0</v>
      </c>
    </row>
    <row r="22" spans="1:12" x14ac:dyDescent="0.6">
      <c r="A22" s="40" t="s">
        <v>21</v>
      </c>
      <c r="B22" s="39">
        <v>10</v>
      </c>
      <c r="C22" s="39"/>
      <c r="D22" s="87">
        <v>4301</v>
      </c>
      <c r="E22" s="88"/>
      <c r="F22" s="87">
        <v>4301</v>
      </c>
      <c r="G22" s="89"/>
      <c r="H22" s="89">
        <v>0</v>
      </c>
      <c r="I22" s="89"/>
      <c r="J22" s="87">
        <v>0</v>
      </c>
      <c r="K22" s="90"/>
      <c r="L22" s="87">
        <v>0</v>
      </c>
    </row>
    <row r="23" spans="1:12" hidden="1" x14ac:dyDescent="0.6">
      <c r="A23" s="40" t="s">
        <v>22</v>
      </c>
      <c r="B23" s="39"/>
      <c r="C23" s="39"/>
      <c r="D23" s="87"/>
      <c r="E23" s="88"/>
      <c r="F23" s="87"/>
      <c r="G23" s="89"/>
      <c r="H23" s="89"/>
      <c r="I23" s="89"/>
      <c r="J23" s="87"/>
      <c r="K23" s="90"/>
      <c r="L23" s="87"/>
    </row>
    <row r="24" spans="1:12" hidden="1" x14ac:dyDescent="0.6">
      <c r="A24" s="40" t="s">
        <v>23</v>
      </c>
      <c r="B24" s="39"/>
      <c r="C24" s="39"/>
      <c r="D24" s="2"/>
      <c r="E24" s="88"/>
      <c r="F24" s="90"/>
      <c r="G24" s="90"/>
      <c r="H24" s="90"/>
      <c r="I24" s="90"/>
      <c r="J24" s="87"/>
      <c r="K24" s="90"/>
      <c r="L24" s="87"/>
    </row>
    <row r="25" spans="1:12" hidden="1" x14ac:dyDescent="0.6">
      <c r="A25" s="40" t="s">
        <v>24</v>
      </c>
      <c r="B25" s="39"/>
      <c r="C25" s="39"/>
      <c r="D25" s="87"/>
      <c r="E25" s="88"/>
      <c r="F25" s="87"/>
      <c r="G25" s="90"/>
      <c r="H25" s="90"/>
      <c r="I25" s="90"/>
      <c r="J25" s="87"/>
      <c r="K25" s="90"/>
      <c r="L25" s="87"/>
    </row>
    <row r="26" spans="1:12" x14ac:dyDescent="0.6">
      <c r="A26" s="40" t="s">
        <v>25</v>
      </c>
      <c r="B26" s="39">
        <v>4.5</v>
      </c>
      <c r="C26" s="39"/>
      <c r="D26" s="90">
        <v>11110</v>
      </c>
      <c r="E26" s="88"/>
      <c r="F26" s="90">
        <v>11258</v>
      </c>
      <c r="G26" s="90"/>
      <c r="H26" s="90">
        <v>6109</v>
      </c>
      <c r="I26" s="90"/>
      <c r="J26" s="87">
        <v>322246</v>
      </c>
      <c r="K26" s="90"/>
      <c r="L26" s="87">
        <v>291461</v>
      </c>
    </row>
    <row r="27" spans="1:12" hidden="1" x14ac:dyDescent="0.6">
      <c r="A27" s="40" t="s">
        <v>26</v>
      </c>
      <c r="B27" s="39"/>
      <c r="C27" s="39"/>
      <c r="D27" s="90"/>
      <c r="E27" s="88"/>
      <c r="F27" s="90"/>
      <c r="G27" s="90"/>
      <c r="H27" s="90"/>
      <c r="I27" s="90"/>
      <c r="J27" s="90"/>
      <c r="K27" s="90"/>
      <c r="L27" s="90"/>
    </row>
    <row r="28" spans="1:12" x14ac:dyDescent="0.6">
      <c r="A28" s="40" t="s">
        <v>27</v>
      </c>
      <c r="B28" s="39">
        <v>11</v>
      </c>
      <c r="C28" s="39"/>
      <c r="D28" s="90">
        <v>906824</v>
      </c>
      <c r="E28" s="88"/>
      <c r="F28" s="90">
        <v>812423</v>
      </c>
      <c r="G28" s="90"/>
      <c r="H28" s="90">
        <v>0</v>
      </c>
      <c r="I28" s="90"/>
      <c r="J28" s="90">
        <v>458560</v>
      </c>
      <c r="K28" s="90"/>
      <c r="L28" s="90">
        <v>384616</v>
      </c>
    </row>
    <row r="29" spans="1:12" hidden="1" x14ac:dyDescent="0.6">
      <c r="A29" s="40" t="s">
        <v>28</v>
      </c>
      <c r="B29" s="39"/>
      <c r="C29" s="39"/>
      <c r="D29" s="90"/>
      <c r="E29" s="88"/>
      <c r="F29" s="90"/>
      <c r="G29" s="90"/>
      <c r="H29" s="90"/>
      <c r="I29" s="90"/>
      <c r="J29" s="90"/>
      <c r="K29" s="90"/>
      <c r="L29" s="90"/>
    </row>
    <row r="30" spans="1:12" hidden="1" x14ac:dyDescent="0.6">
      <c r="A30" s="40" t="s">
        <v>29</v>
      </c>
      <c r="B30" s="39"/>
      <c r="C30" s="39"/>
      <c r="D30" s="3"/>
      <c r="E30" s="88"/>
      <c r="F30" s="87"/>
      <c r="G30" s="4"/>
      <c r="H30" s="4"/>
      <c r="I30" s="4"/>
      <c r="J30" s="3"/>
      <c r="K30" s="90"/>
      <c r="L30" s="90"/>
    </row>
    <row r="31" spans="1:12" hidden="1" x14ac:dyDescent="0.6">
      <c r="A31" s="40" t="s">
        <v>30</v>
      </c>
      <c r="B31" s="39"/>
      <c r="C31" s="39"/>
      <c r="D31" s="87"/>
      <c r="E31" s="88"/>
      <c r="F31" s="87"/>
      <c r="G31" s="89"/>
      <c r="H31" s="89"/>
      <c r="I31" s="89"/>
      <c r="J31" s="87"/>
      <c r="K31" s="90"/>
      <c r="L31" s="87"/>
    </row>
    <row r="32" spans="1:12" x14ac:dyDescent="0.6">
      <c r="A32" s="40" t="s">
        <v>339</v>
      </c>
      <c r="B32" s="39">
        <v>12</v>
      </c>
      <c r="C32" s="39"/>
      <c r="D32" s="87">
        <v>25050</v>
      </c>
      <c r="E32" s="88"/>
      <c r="F32" s="87">
        <v>0</v>
      </c>
      <c r="G32" s="89"/>
      <c r="H32" s="89">
        <v>0</v>
      </c>
      <c r="I32" s="89"/>
      <c r="J32" s="87">
        <v>14820</v>
      </c>
      <c r="K32" s="90"/>
      <c r="L32" s="87">
        <v>0</v>
      </c>
    </row>
    <row r="33" spans="1:12" x14ac:dyDescent="0.6">
      <c r="A33" s="40" t="s">
        <v>31</v>
      </c>
      <c r="B33" s="39"/>
      <c r="C33" s="39"/>
      <c r="D33" s="3">
        <v>26829</v>
      </c>
      <c r="E33" s="88"/>
      <c r="F33" s="3">
        <v>24796</v>
      </c>
      <c r="G33" s="4"/>
      <c r="H33" s="4">
        <v>6888</v>
      </c>
      <c r="I33" s="4"/>
      <c r="J33" s="3">
        <v>7888</v>
      </c>
      <c r="K33" s="90"/>
      <c r="L33" s="3">
        <v>7721</v>
      </c>
    </row>
    <row r="34" spans="1:12" hidden="1" x14ac:dyDescent="0.6">
      <c r="A34" s="40" t="s">
        <v>32</v>
      </c>
      <c r="B34" s="39"/>
      <c r="C34" s="39"/>
      <c r="D34" s="3">
        <v>0</v>
      </c>
      <c r="E34" s="88"/>
      <c r="F34" s="90">
        <v>0</v>
      </c>
      <c r="G34" s="90"/>
      <c r="H34" s="90"/>
      <c r="I34" s="90"/>
      <c r="J34" s="90">
        <v>0</v>
      </c>
      <c r="K34" s="90"/>
      <c r="L34" s="90">
        <v>0</v>
      </c>
    </row>
    <row r="35" spans="1:12" ht="20.5" x14ac:dyDescent="0.65">
      <c r="A35" s="51" t="s">
        <v>33</v>
      </c>
      <c r="B35" s="39"/>
      <c r="C35" s="39"/>
      <c r="D35" s="92">
        <f>SUM(D12:D33)</f>
        <v>1461778</v>
      </c>
      <c r="E35" s="5"/>
      <c r="F35" s="92">
        <f>SUM(F12:F33)</f>
        <v>1425814</v>
      </c>
      <c r="G35" s="6"/>
      <c r="H35" s="92">
        <f>SUM(H12:H33)</f>
        <v>240400</v>
      </c>
      <c r="I35" s="6"/>
      <c r="J35" s="92">
        <f>SUM(J12:J33)</f>
        <v>1269737</v>
      </c>
      <c r="K35" s="90"/>
      <c r="L35" s="92">
        <f>SUM(L12:L33)</f>
        <v>1249490</v>
      </c>
    </row>
    <row r="36" spans="1:12" ht="20.5" x14ac:dyDescent="0.65">
      <c r="A36" s="51"/>
      <c r="B36" s="39"/>
      <c r="C36" s="39"/>
      <c r="D36" s="89"/>
      <c r="E36" s="88"/>
      <c r="F36" s="89"/>
      <c r="G36" s="89"/>
      <c r="H36" s="89"/>
      <c r="I36" s="89"/>
      <c r="J36" s="87"/>
      <c r="K36" s="90"/>
      <c r="L36" s="87"/>
    </row>
    <row r="37" spans="1:12" ht="20.5" x14ac:dyDescent="0.65">
      <c r="A37" s="51" t="s">
        <v>34</v>
      </c>
      <c r="B37" s="39"/>
      <c r="C37" s="39"/>
      <c r="D37" s="89"/>
      <c r="E37" s="88"/>
      <c r="F37" s="89"/>
      <c r="G37" s="89"/>
      <c r="H37" s="89"/>
      <c r="I37" s="89"/>
      <c r="J37" s="87"/>
      <c r="K37" s="90"/>
      <c r="L37" s="87"/>
    </row>
    <row r="38" spans="1:12" ht="19.5" customHeight="1" x14ac:dyDescent="0.6">
      <c r="A38" s="40" t="s">
        <v>35</v>
      </c>
      <c r="B38" s="39">
        <v>13</v>
      </c>
      <c r="C38" s="39"/>
      <c r="D38" s="87">
        <v>40000</v>
      </c>
      <c r="E38" s="88"/>
      <c r="F38" s="87">
        <v>40000</v>
      </c>
      <c r="G38" s="89"/>
      <c r="H38" s="89">
        <v>50000</v>
      </c>
      <c r="I38" s="89"/>
      <c r="J38" s="87">
        <v>40000</v>
      </c>
      <c r="K38" s="90"/>
      <c r="L38" s="87">
        <v>40000</v>
      </c>
    </row>
    <row r="39" spans="1:12" x14ac:dyDescent="0.6">
      <c r="A39" s="40" t="s">
        <v>36</v>
      </c>
      <c r="B39" s="39">
        <v>14</v>
      </c>
      <c r="C39" s="39"/>
      <c r="D39" s="87">
        <v>58757</v>
      </c>
      <c r="E39" s="88"/>
      <c r="F39" s="87">
        <v>91276</v>
      </c>
      <c r="G39" s="89"/>
      <c r="H39" s="89">
        <v>1623</v>
      </c>
      <c r="I39" s="89"/>
      <c r="J39" s="87">
        <v>450</v>
      </c>
      <c r="K39" s="90"/>
      <c r="L39" s="87">
        <v>450</v>
      </c>
    </row>
    <row r="40" spans="1:12" x14ac:dyDescent="0.6">
      <c r="A40" s="40" t="s">
        <v>37</v>
      </c>
      <c r="B40" s="39">
        <v>15</v>
      </c>
      <c r="C40" s="39"/>
      <c r="D40" s="87">
        <v>0</v>
      </c>
      <c r="E40" s="88"/>
      <c r="F40" s="87">
        <v>0</v>
      </c>
      <c r="G40" s="89"/>
      <c r="H40" s="89">
        <v>0</v>
      </c>
      <c r="I40" s="89"/>
      <c r="J40" s="87">
        <v>1758250</v>
      </c>
      <c r="K40" s="90"/>
      <c r="L40" s="87">
        <v>1811250</v>
      </c>
    </row>
    <row r="41" spans="1:12" x14ac:dyDescent="0.6">
      <c r="A41" s="40" t="s">
        <v>38</v>
      </c>
      <c r="B41" s="39">
        <v>16</v>
      </c>
      <c r="C41" s="39"/>
      <c r="D41" s="87">
        <v>3290</v>
      </c>
      <c r="E41" s="88"/>
      <c r="F41" s="87">
        <v>37420</v>
      </c>
      <c r="G41" s="90"/>
      <c r="H41" s="90">
        <v>1263776</v>
      </c>
      <c r="I41" s="90"/>
      <c r="J41" s="87">
        <v>0</v>
      </c>
      <c r="K41" s="90"/>
      <c r="L41" s="87">
        <v>19500</v>
      </c>
    </row>
    <row r="42" spans="1:12" hidden="1" x14ac:dyDescent="0.6">
      <c r="A42" s="40" t="s">
        <v>39</v>
      </c>
      <c r="B42" s="39"/>
      <c r="C42" s="39"/>
      <c r="D42" s="87"/>
      <c r="E42" s="88"/>
      <c r="F42" s="87"/>
      <c r="G42" s="89"/>
      <c r="H42" s="89"/>
      <c r="I42" s="89"/>
      <c r="J42" s="87"/>
      <c r="K42" s="90"/>
      <c r="L42" s="87"/>
    </row>
    <row r="43" spans="1:12" hidden="1" x14ac:dyDescent="0.6">
      <c r="A43" s="40" t="s">
        <v>40</v>
      </c>
      <c r="B43" s="39"/>
      <c r="C43" s="39"/>
      <c r="D43" s="87"/>
      <c r="E43" s="88"/>
      <c r="F43" s="87"/>
      <c r="G43" s="89"/>
      <c r="H43" s="89"/>
      <c r="I43" s="89"/>
      <c r="J43" s="87"/>
      <c r="K43" s="90"/>
      <c r="L43" s="87"/>
    </row>
    <row r="44" spans="1:12" x14ac:dyDescent="0.6">
      <c r="A44" s="40" t="s">
        <v>41</v>
      </c>
      <c r="B44" s="39">
        <v>17</v>
      </c>
      <c r="C44" s="39"/>
      <c r="D44" s="87">
        <v>624326</v>
      </c>
      <c r="E44" s="88"/>
      <c r="F44" s="87">
        <v>624326</v>
      </c>
      <c r="G44" s="89"/>
      <c r="H44" s="89">
        <v>0</v>
      </c>
      <c r="I44" s="89"/>
      <c r="J44" s="87">
        <v>0</v>
      </c>
      <c r="K44" s="90"/>
      <c r="L44" s="87">
        <v>0</v>
      </c>
    </row>
    <row r="45" spans="1:12" x14ac:dyDescent="0.6">
      <c r="A45" s="40" t="s">
        <v>42</v>
      </c>
      <c r="B45" s="39">
        <v>4.5999999999999996</v>
      </c>
      <c r="C45" s="39"/>
      <c r="D45" s="87">
        <v>0</v>
      </c>
      <c r="E45" s="88"/>
      <c r="F45" s="87">
        <v>0</v>
      </c>
      <c r="G45" s="89"/>
      <c r="H45" s="89">
        <v>0</v>
      </c>
      <c r="I45" s="89"/>
      <c r="J45" s="87">
        <v>178991</v>
      </c>
      <c r="K45" s="90"/>
      <c r="L45" s="87">
        <v>64926</v>
      </c>
    </row>
    <row r="46" spans="1:12" x14ac:dyDescent="0.6">
      <c r="A46" s="40" t="s">
        <v>43</v>
      </c>
      <c r="B46" s="39">
        <v>18</v>
      </c>
      <c r="C46" s="39"/>
      <c r="D46" s="87">
        <v>25304</v>
      </c>
      <c r="E46" s="88"/>
      <c r="F46" s="87">
        <v>142581</v>
      </c>
      <c r="G46" s="89"/>
      <c r="H46" s="89">
        <v>141041</v>
      </c>
      <c r="I46" s="89"/>
      <c r="J46" s="87">
        <v>25304</v>
      </c>
      <c r="K46" s="90"/>
      <c r="L46" s="87">
        <v>142581</v>
      </c>
    </row>
    <row r="47" spans="1:12" hidden="1" x14ac:dyDescent="0.6">
      <c r="A47" s="40" t="s">
        <v>44</v>
      </c>
      <c r="B47" s="39"/>
      <c r="C47" s="39"/>
      <c r="D47" s="87"/>
      <c r="E47" s="88"/>
      <c r="F47" s="87"/>
      <c r="G47" s="89"/>
      <c r="H47" s="89"/>
      <c r="I47" s="89"/>
      <c r="J47" s="87"/>
      <c r="K47" s="90"/>
      <c r="L47" s="87"/>
    </row>
    <row r="48" spans="1:12" x14ac:dyDescent="0.6">
      <c r="A48" s="40" t="s">
        <v>45</v>
      </c>
      <c r="B48" s="39"/>
      <c r="C48" s="39"/>
      <c r="D48" s="87">
        <v>0</v>
      </c>
      <c r="E48" s="88"/>
      <c r="F48" s="87">
        <v>0</v>
      </c>
      <c r="G48" s="89"/>
      <c r="H48" s="89">
        <v>8775</v>
      </c>
      <c r="I48" s="89"/>
      <c r="J48" s="87">
        <v>0</v>
      </c>
      <c r="K48" s="90"/>
      <c r="L48" s="87">
        <v>0</v>
      </c>
    </row>
    <row r="49" spans="1:12" hidden="1" x14ac:dyDescent="0.6">
      <c r="A49" s="40" t="s">
        <v>46</v>
      </c>
      <c r="B49" s="39"/>
      <c r="C49" s="39"/>
      <c r="D49" s="87"/>
      <c r="E49" s="88"/>
      <c r="F49" s="87"/>
      <c r="G49" s="89"/>
      <c r="H49" s="89"/>
      <c r="I49" s="89"/>
      <c r="J49" s="87"/>
      <c r="K49" s="90"/>
      <c r="L49" s="87"/>
    </row>
    <row r="50" spans="1:12" x14ac:dyDescent="0.6">
      <c r="A50" s="40" t="s">
        <v>47</v>
      </c>
      <c r="B50" s="39">
        <v>19</v>
      </c>
      <c r="C50" s="39"/>
      <c r="D50" s="87">
        <v>419594</v>
      </c>
      <c r="E50" s="88"/>
      <c r="F50" s="87">
        <v>419594</v>
      </c>
      <c r="G50" s="89"/>
      <c r="H50" s="89">
        <v>58365</v>
      </c>
      <c r="I50" s="89"/>
      <c r="J50" s="87">
        <v>58365</v>
      </c>
      <c r="K50" s="90"/>
      <c r="L50" s="87">
        <v>58365</v>
      </c>
    </row>
    <row r="51" spans="1:12" x14ac:dyDescent="0.6">
      <c r="A51" s="40" t="s">
        <v>48</v>
      </c>
      <c r="B51" s="39">
        <v>20</v>
      </c>
      <c r="C51" s="39"/>
      <c r="D51" s="87">
        <v>2057302</v>
      </c>
      <c r="E51" s="88"/>
      <c r="F51" s="87">
        <v>2131475</v>
      </c>
      <c r="G51" s="89"/>
      <c r="H51" s="89">
        <v>280182</v>
      </c>
      <c r="I51" s="89"/>
      <c r="J51" s="87">
        <v>76701</v>
      </c>
      <c r="K51" s="90"/>
      <c r="L51" s="87">
        <v>99941</v>
      </c>
    </row>
    <row r="52" spans="1:12" x14ac:dyDescent="0.6">
      <c r="A52" s="40" t="s">
        <v>49</v>
      </c>
      <c r="B52" s="39">
        <v>21</v>
      </c>
      <c r="C52" s="39"/>
      <c r="D52" s="87">
        <v>36591</v>
      </c>
      <c r="E52" s="88"/>
      <c r="F52" s="87">
        <v>86266</v>
      </c>
      <c r="G52" s="89"/>
      <c r="H52" s="89">
        <v>189502</v>
      </c>
      <c r="I52" s="89"/>
      <c r="J52" s="87">
        <v>34538</v>
      </c>
      <c r="K52" s="90"/>
      <c r="L52" s="87">
        <v>83305</v>
      </c>
    </row>
    <row r="53" spans="1:12" hidden="1" x14ac:dyDescent="0.6">
      <c r="A53" s="40" t="s">
        <v>50</v>
      </c>
      <c r="B53" s="39"/>
      <c r="C53" s="39"/>
      <c r="D53" s="87"/>
      <c r="E53" s="88"/>
      <c r="F53" s="87"/>
      <c r="G53" s="89"/>
      <c r="H53" s="89"/>
      <c r="I53" s="89"/>
      <c r="J53" s="87"/>
      <c r="K53" s="90"/>
      <c r="L53" s="87"/>
    </row>
    <row r="54" spans="1:12" x14ac:dyDescent="0.6">
      <c r="A54" s="40" t="s">
        <v>51</v>
      </c>
      <c r="B54" s="39">
        <v>22</v>
      </c>
      <c r="C54" s="39"/>
      <c r="D54" s="87">
        <v>137925</v>
      </c>
      <c r="E54" s="88"/>
      <c r="F54" s="87">
        <v>223991</v>
      </c>
      <c r="G54" s="89"/>
      <c r="H54" s="89">
        <v>99463</v>
      </c>
      <c r="I54" s="89"/>
      <c r="J54" s="87">
        <v>6</v>
      </c>
      <c r="K54" s="90"/>
      <c r="L54" s="87">
        <v>9</v>
      </c>
    </row>
    <row r="55" spans="1:12" hidden="1" x14ac:dyDescent="0.6">
      <c r="A55" s="40" t="s">
        <v>52</v>
      </c>
      <c r="B55" s="39"/>
      <c r="C55" s="39"/>
      <c r="D55" s="87"/>
      <c r="E55" s="88"/>
      <c r="F55" s="87"/>
      <c r="G55" s="89"/>
      <c r="H55" s="89"/>
      <c r="I55" s="89"/>
      <c r="J55" s="87"/>
      <c r="K55" s="90"/>
      <c r="L55" s="87"/>
    </row>
    <row r="56" spans="1:12" x14ac:dyDescent="0.6">
      <c r="A56" s="40" t="s">
        <v>53</v>
      </c>
      <c r="B56" s="39"/>
      <c r="C56" s="39"/>
      <c r="D56" s="87">
        <v>1569130</v>
      </c>
      <c r="E56" s="88"/>
      <c r="F56" s="87">
        <v>1569130</v>
      </c>
      <c r="G56" s="89"/>
      <c r="H56" s="89">
        <v>54991</v>
      </c>
      <c r="I56" s="89"/>
      <c r="J56" s="87">
        <v>0</v>
      </c>
      <c r="K56" s="90"/>
      <c r="L56" s="87">
        <v>0</v>
      </c>
    </row>
    <row r="57" spans="1:12" x14ac:dyDescent="0.6">
      <c r="A57" s="40" t="s">
        <v>54</v>
      </c>
      <c r="B57" s="39">
        <v>23</v>
      </c>
      <c r="C57" s="39"/>
      <c r="D57" s="87">
        <v>11400</v>
      </c>
      <c r="E57" s="88"/>
      <c r="F57" s="87">
        <v>9601</v>
      </c>
      <c r="G57" s="89"/>
      <c r="H57" s="89">
        <v>23661</v>
      </c>
      <c r="I57" s="89"/>
      <c r="J57" s="87">
        <v>7796</v>
      </c>
      <c r="K57" s="90"/>
      <c r="L57" s="87">
        <v>6089</v>
      </c>
    </row>
    <row r="58" spans="1:12" x14ac:dyDescent="0.6">
      <c r="A58" s="40" t="s">
        <v>55</v>
      </c>
      <c r="B58" s="39">
        <v>35.4</v>
      </c>
      <c r="C58" s="39"/>
      <c r="D58" s="87">
        <v>2152</v>
      </c>
      <c r="E58" s="88"/>
      <c r="F58" s="87">
        <v>2328</v>
      </c>
      <c r="G58" s="89"/>
      <c r="H58" s="89">
        <v>1726</v>
      </c>
      <c r="I58" s="89"/>
      <c r="J58" s="87">
        <v>0</v>
      </c>
      <c r="K58" s="90"/>
      <c r="L58" s="87">
        <v>0</v>
      </c>
    </row>
    <row r="59" spans="1:12" ht="20.5" x14ac:dyDescent="0.65">
      <c r="A59" s="51" t="s">
        <v>56</v>
      </c>
      <c r="B59" s="39"/>
      <c r="C59" s="39"/>
      <c r="D59" s="92">
        <f>SUM(D38:D58)</f>
        <v>4985771</v>
      </c>
      <c r="E59" s="5"/>
      <c r="F59" s="92">
        <f>SUM(F38:F58)</f>
        <v>5377988</v>
      </c>
      <c r="G59" s="6"/>
      <c r="H59" s="92">
        <f>SUM(H38:H58)</f>
        <v>2173105</v>
      </c>
      <c r="I59" s="6"/>
      <c r="J59" s="92">
        <f>SUM(J38:J58)</f>
        <v>2180401</v>
      </c>
      <c r="K59" s="90"/>
      <c r="L59" s="92">
        <f>SUM(L38:L58)</f>
        <v>2326416</v>
      </c>
    </row>
    <row r="60" spans="1:12" ht="21" thickBot="1" x14ac:dyDescent="0.7">
      <c r="A60" s="51" t="s">
        <v>57</v>
      </c>
      <c r="B60" s="39"/>
      <c r="C60" s="39"/>
      <c r="D60" s="93">
        <f>D35+D59</f>
        <v>6447549</v>
      </c>
      <c r="E60" s="5"/>
      <c r="F60" s="93">
        <f>F35+F59</f>
        <v>6803802</v>
      </c>
      <c r="G60" s="6"/>
      <c r="H60" s="93">
        <f>H35+H59</f>
        <v>2413505</v>
      </c>
      <c r="I60" s="6"/>
      <c r="J60" s="93">
        <f>J35+J59</f>
        <v>3450138</v>
      </c>
      <c r="K60" s="90"/>
      <c r="L60" s="93">
        <f>L35+L59</f>
        <v>3575906</v>
      </c>
    </row>
    <row r="61" spans="1:12" ht="11.5" customHeight="1" thickTop="1" x14ac:dyDescent="0.65">
      <c r="A61" s="51"/>
      <c r="B61" s="39"/>
      <c r="C61" s="39"/>
      <c r="D61" s="94"/>
      <c r="E61" s="39"/>
      <c r="F61" s="39"/>
      <c r="G61" s="94"/>
      <c r="H61" s="94"/>
      <c r="I61" s="94"/>
      <c r="J61" s="95"/>
      <c r="K61" s="94"/>
      <c r="L61" s="94"/>
    </row>
    <row r="62" spans="1:12" ht="20.5" x14ac:dyDescent="0.65">
      <c r="A62" s="77" t="s">
        <v>58</v>
      </c>
      <c r="B62" s="39"/>
      <c r="C62" s="39"/>
      <c r="D62" s="94"/>
      <c r="E62" s="39"/>
      <c r="F62" s="39"/>
      <c r="G62" s="94"/>
      <c r="H62" s="94"/>
      <c r="I62" s="94"/>
      <c r="J62" s="95"/>
      <c r="K62" s="94"/>
      <c r="L62" s="94"/>
    </row>
    <row r="63" spans="1:12" ht="20.5" x14ac:dyDescent="0.65">
      <c r="A63" s="77"/>
      <c r="B63" s="39"/>
      <c r="C63" s="39"/>
      <c r="D63" s="94"/>
      <c r="E63" s="39"/>
      <c r="F63" s="39"/>
      <c r="G63" s="94"/>
      <c r="H63" s="94"/>
      <c r="I63" s="94"/>
      <c r="J63" s="95"/>
      <c r="K63" s="94"/>
      <c r="L63" s="94"/>
    </row>
    <row r="64" spans="1:12" ht="20.5" x14ac:dyDescent="0.65">
      <c r="A64" s="77"/>
      <c r="B64" s="39"/>
      <c r="C64" s="39"/>
      <c r="D64" s="94"/>
      <c r="E64" s="39"/>
      <c r="F64" s="39"/>
      <c r="G64" s="94"/>
      <c r="H64" s="94"/>
      <c r="I64" s="94"/>
      <c r="J64" s="95"/>
      <c r="K64" s="94"/>
      <c r="L64" s="94"/>
    </row>
    <row r="65" spans="1:12" ht="20.5" x14ac:dyDescent="0.65">
      <c r="A65" s="77"/>
      <c r="B65" s="39"/>
      <c r="C65" s="39"/>
      <c r="D65" s="94"/>
      <c r="E65" s="39"/>
      <c r="F65" s="39"/>
      <c r="G65" s="94"/>
      <c r="H65" s="94"/>
      <c r="I65" s="94"/>
      <c r="J65" s="95"/>
      <c r="K65" s="94"/>
      <c r="L65" s="94"/>
    </row>
    <row r="66" spans="1:12" ht="20.5" x14ac:dyDescent="0.65">
      <c r="A66" s="77"/>
      <c r="B66" s="39"/>
      <c r="C66" s="39"/>
      <c r="D66" s="94"/>
      <c r="E66" s="39"/>
      <c r="F66" s="39"/>
      <c r="G66" s="94"/>
      <c r="H66" s="94"/>
      <c r="I66" s="94"/>
      <c r="J66" s="95"/>
      <c r="K66" s="94"/>
      <c r="L66" s="94"/>
    </row>
    <row r="67" spans="1:12" ht="20.5" x14ac:dyDescent="0.65">
      <c r="A67" s="51"/>
      <c r="B67" s="39"/>
      <c r="C67" s="39"/>
      <c r="D67" s="94"/>
      <c r="E67" s="39"/>
      <c r="F67" s="39"/>
      <c r="G67" s="94"/>
      <c r="H67" s="94"/>
      <c r="I67" s="94"/>
      <c r="J67" s="95"/>
      <c r="K67" s="94"/>
      <c r="L67" s="94"/>
    </row>
    <row r="68" spans="1:12" x14ac:dyDescent="0.6">
      <c r="A68" s="200" t="s">
        <v>59</v>
      </c>
      <c r="B68" s="200"/>
      <c r="C68" s="200"/>
      <c r="D68" s="200"/>
      <c r="E68" s="200"/>
      <c r="F68" s="200"/>
      <c r="G68" s="200"/>
      <c r="H68" s="200"/>
      <c r="I68" s="200"/>
      <c r="J68" s="200"/>
      <c r="K68" s="200"/>
      <c r="L68" s="200"/>
    </row>
    <row r="69" spans="1:12" x14ac:dyDescent="0.6">
      <c r="A69" s="200" t="s">
        <v>60</v>
      </c>
      <c r="B69" s="200"/>
      <c r="C69" s="200"/>
      <c r="D69" s="200"/>
      <c r="E69" s="200"/>
      <c r="F69" s="200"/>
      <c r="G69" s="200"/>
      <c r="H69" s="200"/>
      <c r="I69" s="200"/>
      <c r="J69" s="200"/>
      <c r="K69" s="200"/>
      <c r="L69" s="200"/>
    </row>
    <row r="70" spans="1:12" ht="20.5" x14ac:dyDescent="0.65">
      <c r="A70" s="51"/>
      <c r="B70" s="39"/>
      <c r="C70" s="39"/>
      <c r="D70" s="96" t="s">
        <v>61</v>
      </c>
      <c r="E70" s="39"/>
      <c r="F70" s="39"/>
      <c r="G70" s="94"/>
      <c r="H70" s="94"/>
      <c r="I70" s="94"/>
      <c r="J70" s="95"/>
      <c r="K70" s="94"/>
      <c r="L70" s="94"/>
    </row>
    <row r="71" spans="1:12" x14ac:dyDescent="0.6">
      <c r="A71" s="199"/>
      <c r="B71" s="200"/>
      <c r="C71" s="200"/>
      <c r="D71" s="200"/>
      <c r="E71" s="200"/>
      <c r="F71" s="200"/>
      <c r="G71" s="200"/>
      <c r="H71" s="200"/>
      <c r="I71" s="200"/>
      <c r="J71" s="200"/>
      <c r="K71" s="200"/>
      <c r="L71" s="200"/>
    </row>
    <row r="72" spans="1:12" ht="20.5" x14ac:dyDescent="0.65">
      <c r="A72" s="196" t="s">
        <v>0</v>
      </c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</row>
    <row r="73" spans="1:12" ht="20.5" x14ac:dyDescent="0.65">
      <c r="A73" s="196" t="s">
        <v>324</v>
      </c>
      <c r="B73" s="196"/>
      <c r="C73" s="196"/>
      <c r="D73" s="196"/>
      <c r="E73" s="196"/>
      <c r="F73" s="196"/>
      <c r="G73" s="196"/>
      <c r="H73" s="196"/>
      <c r="I73" s="196"/>
      <c r="J73" s="196"/>
      <c r="K73" s="196"/>
      <c r="L73" s="196"/>
    </row>
    <row r="74" spans="1:12" ht="20.5" x14ac:dyDescent="0.65">
      <c r="A74" s="196" t="s">
        <v>295</v>
      </c>
      <c r="B74" s="196"/>
      <c r="C74" s="196"/>
      <c r="D74" s="196"/>
      <c r="E74" s="196"/>
      <c r="F74" s="196"/>
      <c r="G74" s="196"/>
      <c r="H74" s="196"/>
      <c r="I74" s="196"/>
      <c r="J74" s="196"/>
      <c r="K74" s="196"/>
      <c r="L74" s="196"/>
    </row>
    <row r="75" spans="1:12" ht="11.5" customHeight="1" x14ac:dyDescent="0.65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</row>
    <row r="76" spans="1:12" ht="20.5" x14ac:dyDescent="0.65">
      <c r="A76" s="46"/>
      <c r="D76" s="197" t="s">
        <v>2</v>
      </c>
      <c r="E76" s="197"/>
      <c r="F76" s="197"/>
      <c r="G76" s="197"/>
      <c r="H76" s="197"/>
      <c r="I76" s="197"/>
      <c r="J76" s="197"/>
      <c r="K76" s="197"/>
      <c r="L76" s="197"/>
    </row>
    <row r="77" spans="1:12" ht="20.5" x14ac:dyDescent="0.65">
      <c r="A77" s="46"/>
      <c r="D77" s="198" t="s">
        <v>3</v>
      </c>
      <c r="E77" s="198"/>
      <c r="F77" s="198"/>
      <c r="G77" s="198"/>
      <c r="H77" s="198"/>
      <c r="I77" s="45"/>
      <c r="J77" s="198" t="s">
        <v>4</v>
      </c>
      <c r="K77" s="198"/>
      <c r="L77" s="198"/>
    </row>
    <row r="78" spans="1:12" ht="20.5" x14ac:dyDescent="0.65">
      <c r="B78" s="45" t="s">
        <v>5</v>
      </c>
      <c r="C78" s="47"/>
      <c r="D78" s="48" t="s">
        <v>296</v>
      </c>
      <c r="E78" s="47"/>
      <c r="F78" s="48" t="s">
        <v>6</v>
      </c>
      <c r="G78" s="49"/>
      <c r="H78" s="81" t="s">
        <v>342</v>
      </c>
      <c r="I78" s="49"/>
      <c r="J78" s="48" t="s">
        <v>296</v>
      </c>
      <c r="K78" s="47"/>
      <c r="L78" s="50" t="s">
        <v>6</v>
      </c>
    </row>
    <row r="79" spans="1:12" ht="18.649999999999999" customHeight="1" x14ac:dyDescent="0.65">
      <c r="B79" s="47"/>
      <c r="C79" s="47"/>
      <c r="D79" s="1" t="s">
        <v>7</v>
      </c>
      <c r="E79" s="1"/>
      <c r="F79" s="1" t="s">
        <v>341</v>
      </c>
      <c r="G79" s="82"/>
      <c r="H79" s="83"/>
      <c r="I79" s="82"/>
      <c r="J79" s="1" t="s">
        <v>7</v>
      </c>
      <c r="K79" s="1"/>
      <c r="L79" s="1" t="s">
        <v>8</v>
      </c>
    </row>
    <row r="80" spans="1:12" ht="18.649999999999999" customHeight="1" x14ac:dyDescent="0.65">
      <c r="B80" s="47"/>
      <c r="C80" s="47"/>
      <c r="D80" s="1" t="s">
        <v>9</v>
      </c>
      <c r="E80" s="1"/>
      <c r="F80" s="1"/>
      <c r="G80" s="82"/>
      <c r="H80" s="82"/>
      <c r="I80" s="82"/>
      <c r="J80" s="1" t="s">
        <v>9</v>
      </c>
      <c r="K80" s="1"/>
      <c r="L80" s="1"/>
    </row>
    <row r="81" spans="1:12" ht="20.5" x14ac:dyDescent="0.65">
      <c r="A81" s="51" t="s">
        <v>62</v>
      </c>
      <c r="C81" s="47"/>
      <c r="D81" s="47"/>
      <c r="E81" s="47"/>
      <c r="F81" s="47"/>
      <c r="G81" s="47"/>
      <c r="H81" s="47"/>
      <c r="I81" s="47"/>
      <c r="J81" s="84"/>
      <c r="K81" s="47"/>
      <c r="L81" s="84"/>
    </row>
    <row r="82" spans="1:12" ht="20.5" x14ac:dyDescent="0.65">
      <c r="A82" s="51" t="s">
        <v>63</v>
      </c>
      <c r="B82" s="39"/>
      <c r="C82" s="39"/>
      <c r="D82" s="94"/>
      <c r="E82" s="39"/>
      <c r="F82" s="94"/>
      <c r="G82" s="94"/>
      <c r="H82" s="94"/>
      <c r="I82" s="94"/>
      <c r="J82" s="95"/>
      <c r="K82" s="94"/>
      <c r="L82" s="95"/>
    </row>
    <row r="83" spans="1:12" x14ac:dyDescent="0.6">
      <c r="A83" s="40" t="s">
        <v>64</v>
      </c>
      <c r="B83" s="39"/>
      <c r="C83" s="39"/>
      <c r="D83" s="7"/>
      <c r="E83" s="39"/>
      <c r="F83" s="7"/>
      <c r="G83" s="8"/>
      <c r="H83" s="8"/>
      <c r="I83" s="8"/>
      <c r="J83" s="7"/>
      <c r="K83" s="90"/>
      <c r="L83" s="7"/>
    </row>
    <row r="84" spans="1:12" x14ac:dyDescent="0.6">
      <c r="A84" s="40" t="s">
        <v>14</v>
      </c>
      <c r="B84" s="39">
        <v>4.7</v>
      </c>
      <c r="C84" s="39"/>
      <c r="D84" s="7">
        <v>36757</v>
      </c>
      <c r="E84" s="55"/>
      <c r="F84" s="7">
        <v>38301</v>
      </c>
      <c r="G84" s="8"/>
      <c r="H84" s="8">
        <v>73013</v>
      </c>
      <c r="I84" s="8"/>
      <c r="J84" s="7">
        <v>11469</v>
      </c>
      <c r="K84" s="56"/>
      <c r="L84" s="7">
        <v>11623</v>
      </c>
    </row>
    <row r="85" spans="1:12" x14ac:dyDescent="0.6">
      <c r="A85" s="40" t="s">
        <v>15</v>
      </c>
      <c r="B85" s="39">
        <v>24</v>
      </c>
      <c r="C85" s="39"/>
      <c r="D85" s="7">
        <v>180827</v>
      </c>
      <c r="E85" s="55"/>
      <c r="F85" s="7">
        <v>232277</v>
      </c>
      <c r="G85" s="8"/>
      <c r="H85" s="8">
        <v>37411</v>
      </c>
      <c r="I85" s="8"/>
      <c r="J85" s="7">
        <v>37745</v>
      </c>
      <c r="K85" s="56"/>
      <c r="L85" s="7">
        <v>40693</v>
      </c>
    </row>
    <row r="86" spans="1:12" hidden="1" x14ac:dyDescent="0.6">
      <c r="A86" s="40" t="s">
        <v>65</v>
      </c>
      <c r="B86" s="39"/>
      <c r="C86" s="39"/>
      <c r="D86" s="7"/>
      <c r="E86" s="55"/>
      <c r="F86" s="7"/>
      <c r="G86" s="8"/>
      <c r="H86" s="8"/>
      <c r="I86" s="8"/>
      <c r="J86" s="7"/>
      <c r="K86" s="56"/>
      <c r="L86" s="7"/>
    </row>
    <row r="87" spans="1:12" ht="22.4" customHeight="1" x14ac:dyDescent="0.6">
      <c r="A87" s="40" t="s">
        <v>66</v>
      </c>
      <c r="B87" s="39">
        <v>25</v>
      </c>
      <c r="C87" s="39"/>
      <c r="D87" s="7">
        <v>15010</v>
      </c>
      <c r="E87" s="55"/>
      <c r="F87" s="7">
        <v>18039</v>
      </c>
      <c r="G87" s="8"/>
      <c r="H87" s="8">
        <v>31901</v>
      </c>
      <c r="I87" s="8"/>
      <c r="J87" s="7">
        <v>13847</v>
      </c>
      <c r="K87" s="56"/>
      <c r="L87" s="7">
        <v>16165</v>
      </c>
    </row>
    <row r="88" spans="1:12" ht="22.4" customHeight="1" x14ac:dyDescent="0.6">
      <c r="A88" s="40" t="s">
        <v>67</v>
      </c>
      <c r="B88" s="39">
        <v>26</v>
      </c>
      <c r="C88" s="39"/>
      <c r="D88" s="7">
        <v>141576</v>
      </c>
      <c r="E88" s="55"/>
      <c r="F88" s="7">
        <v>181962</v>
      </c>
      <c r="G88" s="8"/>
      <c r="H88" s="87">
        <v>0</v>
      </c>
      <c r="I88" s="8"/>
      <c r="J88" s="87">
        <v>0</v>
      </c>
      <c r="K88" s="87"/>
      <c r="L88" s="87">
        <v>0</v>
      </c>
    </row>
    <row r="89" spans="1:12" x14ac:dyDescent="0.6">
      <c r="A89" s="40" t="s">
        <v>68</v>
      </c>
      <c r="B89" s="39">
        <v>27</v>
      </c>
      <c r="C89" s="39"/>
      <c r="D89" s="7">
        <v>49447</v>
      </c>
      <c r="E89" s="55"/>
      <c r="F89" s="7">
        <v>49640</v>
      </c>
      <c r="G89" s="8"/>
      <c r="H89" s="87">
        <v>0</v>
      </c>
      <c r="I89" s="8"/>
      <c r="J89" s="87">
        <v>49447</v>
      </c>
      <c r="K89" s="87"/>
      <c r="L89" s="87">
        <v>49640</v>
      </c>
    </row>
    <row r="90" spans="1:12" hidden="1" x14ac:dyDescent="0.6">
      <c r="A90" s="40" t="s">
        <v>69</v>
      </c>
      <c r="B90" s="39"/>
      <c r="C90" s="39"/>
      <c r="D90" s="7"/>
      <c r="E90" s="55"/>
      <c r="F90" s="7"/>
      <c r="G90" s="8"/>
      <c r="H90" s="8"/>
      <c r="I90" s="8"/>
      <c r="J90" s="87"/>
      <c r="K90" s="87"/>
      <c r="L90" s="87"/>
    </row>
    <row r="91" spans="1:12" x14ac:dyDescent="0.6">
      <c r="A91" s="40" t="s">
        <v>70</v>
      </c>
      <c r="B91" s="97">
        <v>4.8</v>
      </c>
      <c r="C91" s="39"/>
      <c r="D91" s="64">
        <v>76379</v>
      </c>
      <c r="E91" s="55"/>
      <c r="F91" s="7">
        <v>42199</v>
      </c>
      <c r="G91" s="8"/>
      <c r="H91" s="87">
        <v>0</v>
      </c>
      <c r="I91" s="8"/>
      <c r="J91" s="87">
        <v>0</v>
      </c>
      <c r="K91" s="87"/>
      <c r="L91" s="87">
        <v>0</v>
      </c>
    </row>
    <row r="92" spans="1:12" x14ac:dyDescent="0.6">
      <c r="A92" s="40" t="s">
        <v>71</v>
      </c>
      <c r="B92" s="39">
        <v>28</v>
      </c>
      <c r="C92" s="39"/>
      <c r="D92" s="64">
        <v>251</v>
      </c>
      <c r="E92" s="55"/>
      <c r="F92" s="7">
        <v>119042</v>
      </c>
      <c r="G92" s="8"/>
      <c r="H92" s="87">
        <v>0</v>
      </c>
      <c r="I92" s="8"/>
      <c r="J92" s="87">
        <v>0</v>
      </c>
      <c r="K92" s="87"/>
      <c r="L92" s="87">
        <v>0</v>
      </c>
    </row>
    <row r="93" spans="1:12" x14ac:dyDescent="0.6">
      <c r="A93" s="40" t="s">
        <v>72</v>
      </c>
      <c r="B93" s="39">
        <v>29</v>
      </c>
      <c r="C93" s="39"/>
      <c r="D93" s="64">
        <v>14694</v>
      </c>
      <c r="E93" s="55"/>
      <c r="F93" s="7">
        <v>13599</v>
      </c>
      <c r="G93" s="8"/>
      <c r="H93" s="87">
        <v>0</v>
      </c>
      <c r="I93" s="8"/>
      <c r="J93" s="87">
        <v>0</v>
      </c>
      <c r="K93" s="87"/>
      <c r="L93" s="87">
        <v>0</v>
      </c>
    </row>
    <row r="94" spans="1:12" x14ac:dyDescent="0.6">
      <c r="A94" s="40" t="s">
        <v>73</v>
      </c>
      <c r="B94" s="39"/>
      <c r="C94" s="39"/>
      <c r="D94" s="64">
        <v>2441</v>
      </c>
      <c r="E94" s="55"/>
      <c r="F94" s="7">
        <v>6508</v>
      </c>
      <c r="G94" s="8"/>
      <c r="H94" s="87">
        <v>0</v>
      </c>
      <c r="I94" s="8"/>
      <c r="J94" s="87">
        <v>0</v>
      </c>
      <c r="K94" s="87"/>
      <c r="L94" s="87">
        <v>0</v>
      </c>
    </row>
    <row r="95" spans="1:12" x14ac:dyDescent="0.6">
      <c r="A95" s="40" t="s">
        <v>74</v>
      </c>
      <c r="B95" s="39"/>
      <c r="C95" s="39"/>
      <c r="D95" s="7">
        <v>16188</v>
      </c>
      <c r="E95" s="55"/>
      <c r="F95" s="7">
        <v>19271</v>
      </c>
      <c r="G95" s="8"/>
      <c r="H95" s="8">
        <v>2649</v>
      </c>
      <c r="I95" s="8"/>
      <c r="J95" s="7">
        <v>964</v>
      </c>
      <c r="K95" s="56"/>
      <c r="L95" s="7">
        <v>896</v>
      </c>
    </row>
    <row r="96" spans="1:12" ht="20.5" x14ac:dyDescent="0.65">
      <c r="A96" s="51" t="s">
        <v>75</v>
      </c>
      <c r="B96" s="39"/>
      <c r="C96" s="39"/>
      <c r="D96" s="57">
        <f>SUM(D84:D95)</f>
        <v>533570</v>
      </c>
      <c r="E96" s="55"/>
      <c r="F96" s="57">
        <f>SUM(F84:F95)</f>
        <v>720838</v>
      </c>
      <c r="G96" s="55"/>
      <c r="H96" s="98">
        <f>SUM(H84:H95)</f>
        <v>144974</v>
      </c>
      <c r="I96" s="55"/>
      <c r="J96" s="98">
        <f>SUM(J84:J95)</f>
        <v>113472</v>
      </c>
      <c r="K96" s="56"/>
      <c r="L96" s="98">
        <f>SUM(L84:L95)</f>
        <v>119017</v>
      </c>
    </row>
    <row r="97" spans="1:12" ht="20.5" hidden="1" x14ac:dyDescent="0.65">
      <c r="A97" s="51"/>
      <c r="B97" s="39"/>
      <c r="C97" s="39"/>
      <c r="D97" s="60"/>
      <c r="E97" s="55"/>
      <c r="F97" s="60"/>
      <c r="G97" s="60"/>
      <c r="H97" s="60"/>
      <c r="I97" s="60"/>
      <c r="J97" s="64"/>
      <c r="K97" s="56"/>
      <c r="L97" s="64"/>
    </row>
    <row r="98" spans="1:12" ht="20.5" x14ac:dyDescent="0.65">
      <c r="A98" s="51" t="s">
        <v>76</v>
      </c>
      <c r="B98" s="39"/>
      <c r="C98" s="39"/>
      <c r="D98" s="60"/>
      <c r="E98" s="55"/>
      <c r="F98" s="60"/>
      <c r="G98" s="60"/>
      <c r="H98" s="60"/>
      <c r="I98" s="60"/>
      <c r="J98" s="64"/>
      <c r="K98" s="56"/>
      <c r="L98" s="64"/>
    </row>
    <row r="99" spans="1:12" x14ac:dyDescent="0.6">
      <c r="A99" s="40" t="s">
        <v>77</v>
      </c>
      <c r="B99" s="39">
        <v>25</v>
      </c>
      <c r="C99" s="39"/>
      <c r="D99" s="64">
        <v>17400</v>
      </c>
      <c r="E99" s="55"/>
      <c r="F99" s="64">
        <v>23685</v>
      </c>
      <c r="G99" s="60">
        <v>72059</v>
      </c>
      <c r="H99" s="60">
        <v>72059</v>
      </c>
      <c r="I99" s="60"/>
      <c r="J99" s="64">
        <v>16340</v>
      </c>
      <c r="K99" s="56"/>
      <c r="L99" s="64">
        <v>22424</v>
      </c>
    </row>
    <row r="100" spans="1:12" hidden="1" x14ac:dyDescent="0.6">
      <c r="A100" s="40" t="s">
        <v>78</v>
      </c>
      <c r="B100" s="39"/>
      <c r="C100" s="39"/>
      <c r="D100" s="9"/>
      <c r="E100" s="55"/>
      <c r="F100" s="64"/>
      <c r="G100" s="60"/>
      <c r="H100" s="60"/>
      <c r="I100" s="60"/>
      <c r="J100" s="64"/>
      <c r="K100" s="56"/>
      <c r="L100" s="64"/>
    </row>
    <row r="101" spans="1:12" x14ac:dyDescent="0.6">
      <c r="A101" s="40" t="s">
        <v>79</v>
      </c>
      <c r="B101" s="39">
        <v>26</v>
      </c>
      <c r="C101" s="39"/>
      <c r="D101" s="10">
        <v>1429488</v>
      </c>
      <c r="E101" s="55"/>
      <c r="F101" s="11">
        <v>1480097</v>
      </c>
      <c r="G101" s="60"/>
      <c r="H101" s="60">
        <v>0</v>
      </c>
      <c r="I101" s="60"/>
      <c r="J101" s="60">
        <v>0</v>
      </c>
      <c r="K101" s="87"/>
      <c r="L101" s="60">
        <v>0</v>
      </c>
    </row>
    <row r="102" spans="1:12" hidden="1" x14ac:dyDescent="0.6">
      <c r="A102" s="40" t="s">
        <v>80</v>
      </c>
      <c r="B102" s="39"/>
      <c r="C102" s="39"/>
      <c r="D102" s="10"/>
      <c r="E102" s="55"/>
      <c r="F102" s="11"/>
      <c r="G102" s="60"/>
      <c r="H102" s="60"/>
      <c r="I102" s="60"/>
      <c r="J102" s="87"/>
      <c r="K102" s="87"/>
      <c r="L102" s="87"/>
    </row>
    <row r="103" spans="1:12" hidden="1" x14ac:dyDescent="0.6">
      <c r="A103" s="40" t="s">
        <v>81</v>
      </c>
      <c r="B103" s="39"/>
      <c r="C103" s="39"/>
      <c r="D103" s="64"/>
      <c r="E103" s="55"/>
      <c r="F103" s="11"/>
      <c r="G103" s="60"/>
      <c r="H103" s="60"/>
      <c r="I103" s="60"/>
      <c r="J103" s="87"/>
      <c r="K103" s="87"/>
      <c r="L103" s="87"/>
    </row>
    <row r="104" spans="1:12" x14ac:dyDescent="0.6">
      <c r="A104" s="40" t="s">
        <v>82</v>
      </c>
      <c r="B104" s="39">
        <v>30</v>
      </c>
      <c r="C104" s="39"/>
      <c r="D104" s="64">
        <v>90725</v>
      </c>
      <c r="E104" s="55"/>
      <c r="F104" s="11">
        <v>90006</v>
      </c>
      <c r="G104" s="60"/>
      <c r="H104" s="60">
        <v>0</v>
      </c>
      <c r="I104" s="60"/>
      <c r="J104" s="87">
        <v>90725</v>
      </c>
      <c r="K104" s="87"/>
      <c r="L104" s="87">
        <v>90006</v>
      </c>
    </row>
    <row r="105" spans="1:12" x14ac:dyDescent="0.6">
      <c r="A105" s="40" t="s">
        <v>83</v>
      </c>
      <c r="B105" s="39">
        <v>31</v>
      </c>
      <c r="C105" s="39"/>
      <c r="D105" s="64">
        <v>2716</v>
      </c>
      <c r="E105" s="55"/>
      <c r="F105" s="64">
        <v>2806</v>
      </c>
      <c r="G105" s="60"/>
      <c r="H105" s="60">
        <v>1938</v>
      </c>
      <c r="I105" s="60"/>
      <c r="J105" s="87">
        <v>1042</v>
      </c>
      <c r="K105" s="87"/>
      <c r="L105" s="87">
        <v>896</v>
      </c>
    </row>
    <row r="106" spans="1:12" x14ac:dyDescent="0.6">
      <c r="A106" s="40" t="s">
        <v>84</v>
      </c>
      <c r="B106" s="39">
        <v>35.4</v>
      </c>
      <c r="C106" s="39"/>
      <c r="D106" s="64">
        <v>98123</v>
      </c>
      <c r="E106" s="55"/>
      <c r="F106" s="64">
        <v>118127</v>
      </c>
      <c r="G106" s="60"/>
      <c r="H106" s="60">
        <v>23756</v>
      </c>
      <c r="I106" s="60"/>
      <c r="J106" s="87">
        <v>0</v>
      </c>
      <c r="K106" s="87"/>
      <c r="L106" s="87">
        <v>0</v>
      </c>
    </row>
    <row r="107" spans="1:12" x14ac:dyDescent="0.6">
      <c r="A107" s="40" t="s">
        <v>85</v>
      </c>
      <c r="B107" s="39"/>
      <c r="C107" s="39"/>
      <c r="D107" s="7">
        <v>4780</v>
      </c>
      <c r="E107" s="55"/>
      <c r="F107" s="7">
        <v>4660</v>
      </c>
      <c r="G107" s="56"/>
      <c r="H107" s="56">
        <v>3221</v>
      </c>
      <c r="I107" s="56"/>
      <c r="J107" s="7">
        <v>4778</v>
      </c>
      <c r="K107" s="56"/>
      <c r="L107" s="7">
        <v>4658</v>
      </c>
    </row>
    <row r="108" spans="1:12" ht="20.5" x14ac:dyDescent="0.65">
      <c r="A108" s="51" t="s">
        <v>86</v>
      </c>
      <c r="B108" s="39"/>
      <c r="C108" s="39"/>
      <c r="D108" s="57">
        <f>SUM(D99:D107)</f>
        <v>1643232</v>
      </c>
      <c r="E108" s="55"/>
      <c r="F108" s="57">
        <f>SUM(F99:F107)</f>
        <v>1719381</v>
      </c>
      <c r="G108" s="56"/>
      <c r="H108" s="57">
        <f>SUM(H99:H107)</f>
        <v>100974</v>
      </c>
      <c r="I108" s="56"/>
      <c r="J108" s="98">
        <f>SUM(J99:J107)</f>
        <v>112885</v>
      </c>
      <c r="K108" s="56"/>
      <c r="L108" s="98">
        <f>SUM(L99:L107)</f>
        <v>117984</v>
      </c>
    </row>
    <row r="109" spans="1:12" ht="20.5" x14ac:dyDescent="0.65">
      <c r="A109" s="51" t="s">
        <v>87</v>
      </c>
      <c r="B109" s="39"/>
      <c r="C109" s="39"/>
      <c r="D109" s="99">
        <f>D96+D108</f>
        <v>2176802</v>
      </c>
      <c r="E109" s="55"/>
      <c r="F109" s="99">
        <f>F96+F108</f>
        <v>2440219</v>
      </c>
      <c r="G109" s="56"/>
      <c r="H109" s="57">
        <f>H96+H108</f>
        <v>245948</v>
      </c>
      <c r="I109" s="56"/>
      <c r="J109" s="100">
        <f>J96+J108</f>
        <v>226357</v>
      </c>
      <c r="K109" s="12"/>
      <c r="L109" s="100">
        <f>L96+L108</f>
        <v>237001</v>
      </c>
    </row>
    <row r="110" spans="1:12" ht="20.5" hidden="1" x14ac:dyDescent="0.65">
      <c r="A110" s="51"/>
      <c r="B110" s="39"/>
      <c r="C110" s="39"/>
      <c r="D110" s="56"/>
      <c r="E110" s="55"/>
      <c r="F110" s="56"/>
      <c r="G110" s="56"/>
      <c r="H110" s="56"/>
      <c r="I110" s="56"/>
      <c r="J110" s="101"/>
      <c r="K110" s="12"/>
      <c r="L110" s="101"/>
    </row>
    <row r="111" spans="1:12" ht="20.5" x14ac:dyDescent="0.65">
      <c r="A111" s="51" t="s">
        <v>88</v>
      </c>
      <c r="B111" s="39"/>
      <c r="C111" s="39"/>
      <c r="D111" s="56"/>
      <c r="E111" s="55"/>
      <c r="F111" s="56"/>
      <c r="G111" s="56"/>
      <c r="H111" s="56"/>
      <c r="I111" s="56"/>
      <c r="J111" s="101"/>
      <c r="K111" s="56"/>
      <c r="L111" s="101"/>
    </row>
    <row r="112" spans="1:12" x14ac:dyDescent="0.6">
      <c r="A112" s="40" t="s">
        <v>89</v>
      </c>
      <c r="B112" s="39"/>
      <c r="C112" s="39"/>
      <c r="D112" s="56"/>
      <c r="E112" s="55"/>
      <c r="F112" s="56"/>
      <c r="G112" s="56"/>
      <c r="H112" s="56"/>
      <c r="I112" s="56"/>
      <c r="J112" s="101"/>
      <c r="K112" s="56"/>
      <c r="L112" s="101"/>
    </row>
    <row r="113" spans="1:12" x14ac:dyDescent="0.6">
      <c r="A113" s="40" t="s">
        <v>90</v>
      </c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ht="20.5" thickBot="1" x14ac:dyDescent="0.65">
      <c r="A114" s="40" t="s">
        <v>357</v>
      </c>
      <c r="B114" s="39">
        <v>33</v>
      </c>
      <c r="C114" s="39"/>
      <c r="D114" s="56"/>
      <c r="E114" s="55"/>
      <c r="F114" s="56"/>
      <c r="G114" s="56"/>
      <c r="H114" s="102">
        <v>3093442</v>
      </c>
      <c r="I114" s="56"/>
      <c r="J114" s="56"/>
      <c r="K114" s="56"/>
      <c r="L114" s="56"/>
    </row>
    <row r="115" spans="1:12" ht="21" thickTop="1" thickBot="1" x14ac:dyDescent="0.65">
      <c r="A115" s="40" t="s">
        <v>91</v>
      </c>
      <c r="B115" s="39">
        <v>33</v>
      </c>
      <c r="C115" s="39"/>
      <c r="D115" s="102">
        <v>23580048</v>
      </c>
      <c r="E115" s="55"/>
      <c r="F115" s="102">
        <v>23580048</v>
      </c>
      <c r="G115" s="56"/>
      <c r="H115" s="56"/>
      <c r="I115" s="56"/>
      <c r="J115" s="102">
        <v>23580048</v>
      </c>
      <c r="K115" s="56"/>
      <c r="L115" s="102">
        <v>23580048</v>
      </c>
    </row>
    <row r="116" spans="1:12" ht="20.5" thickTop="1" x14ac:dyDescent="0.6">
      <c r="A116" s="40" t="s">
        <v>92</v>
      </c>
      <c r="B116" s="39"/>
      <c r="C116" s="39"/>
      <c r="D116" s="56"/>
      <c r="E116" s="55"/>
      <c r="F116" s="56"/>
      <c r="G116" s="56"/>
      <c r="H116" s="56"/>
      <c r="I116" s="56"/>
      <c r="J116" s="56"/>
      <c r="K116" s="56"/>
      <c r="L116" s="56"/>
    </row>
    <row r="117" spans="1:12" ht="20.5" thickBot="1" x14ac:dyDescent="0.65">
      <c r="A117" s="40" t="s">
        <v>358</v>
      </c>
      <c r="B117" s="39"/>
      <c r="C117" s="39"/>
      <c r="D117" s="56"/>
      <c r="E117" s="55"/>
      <c r="F117" s="56"/>
      <c r="G117" s="56"/>
      <c r="H117" s="102">
        <v>2352976</v>
      </c>
      <c r="I117" s="56"/>
      <c r="J117" s="56"/>
      <c r="K117" s="56"/>
      <c r="L117" s="56"/>
    </row>
    <row r="118" spans="1:12" ht="20.5" thickTop="1" x14ac:dyDescent="0.6">
      <c r="A118" s="41" t="s">
        <v>93</v>
      </c>
      <c r="B118" s="39">
        <v>33</v>
      </c>
      <c r="C118" s="39"/>
      <c r="D118" s="56">
        <v>16470979</v>
      </c>
      <c r="E118" s="55"/>
      <c r="F118" s="56">
        <v>16470976</v>
      </c>
      <c r="G118" s="56"/>
      <c r="H118" s="56">
        <v>0</v>
      </c>
      <c r="I118" s="56"/>
      <c r="J118" s="101">
        <v>16470979</v>
      </c>
      <c r="K118" s="56"/>
      <c r="L118" s="101">
        <v>16470976</v>
      </c>
    </row>
    <row r="119" spans="1:12" x14ac:dyDescent="0.6">
      <c r="A119" s="40" t="s">
        <v>94</v>
      </c>
      <c r="B119" s="39">
        <v>33</v>
      </c>
      <c r="C119" s="39"/>
      <c r="D119" s="13">
        <v>-13182062</v>
      </c>
      <c r="E119" s="55"/>
      <c r="F119" s="13">
        <v>-13182061</v>
      </c>
      <c r="G119" s="13"/>
      <c r="H119" s="13">
        <v>-272294</v>
      </c>
      <c r="I119" s="13"/>
      <c r="J119" s="14">
        <v>-13182062</v>
      </c>
      <c r="K119" s="56"/>
      <c r="L119" s="14">
        <v>-13182061</v>
      </c>
    </row>
    <row r="120" spans="1:12" x14ac:dyDescent="0.6">
      <c r="A120" s="40" t="s">
        <v>95</v>
      </c>
      <c r="B120" s="39"/>
      <c r="C120" s="39"/>
      <c r="D120" s="60"/>
      <c r="E120" s="55"/>
      <c r="F120" s="60"/>
      <c r="G120" s="60"/>
      <c r="H120" s="60"/>
      <c r="I120" s="60"/>
      <c r="J120" s="64"/>
      <c r="K120" s="56"/>
      <c r="L120" s="64"/>
    </row>
    <row r="121" spans="1:12" hidden="1" x14ac:dyDescent="0.6">
      <c r="A121" s="40" t="s">
        <v>96</v>
      </c>
      <c r="B121" s="39"/>
      <c r="C121" s="39"/>
      <c r="D121" s="7">
        <v>0</v>
      </c>
      <c r="E121" s="55"/>
      <c r="F121" s="7">
        <v>0</v>
      </c>
      <c r="G121" s="56"/>
      <c r="H121" s="56"/>
      <c r="I121" s="56"/>
      <c r="J121" s="7">
        <v>0</v>
      </c>
      <c r="K121" s="56"/>
      <c r="L121" s="7">
        <v>0</v>
      </c>
    </row>
    <row r="122" spans="1:12" x14ac:dyDescent="0.6">
      <c r="A122" s="40" t="s">
        <v>97</v>
      </c>
      <c r="B122" s="39"/>
      <c r="C122" s="39"/>
      <c r="D122" s="56">
        <v>101965</v>
      </c>
      <c r="E122" s="55"/>
      <c r="F122" s="56">
        <v>220132</v>
      </c>
      <c r="G122" s="13"/>
      <c r="H122" s="13">
        <v>17803</v>
      </c>
      <c r="I122" s="13"/>
      <c r="J122" s="14">
        <v>-65136</v>
      </c>
      <c r="K122" s="56"/>
      <c r="L122" s="14">
        <v>49990</v>
      </c>
    </row>
    <row r="123" spans="1:12" x14ac:dyDescent="0.6">
      <c r="A123" s="40" t="s">
        <v>98</v>
      </c>
      <c r="B123" s="39"/>
      <c r="C123" s="39"/>
      <c r="D123" s="99">
        <v>11304</v>
      </c>
      <c r="E123" s="55"/>
      <c r="F123" s="15">
        <v>-4360</v>
      </c>
      <c r="G123" s="13"/>
      <c r="H123" s="38">
        <v>0</v>
      </c>
      <c r="I123" s="13"/>
      <c r="J123" s="15">
        <v>0</v>
      </c>
      <c r="K123" s="56"/>
      <c r="L123" s="15">
        <v>0</v>
      </c>
    </row>
    <row r="124" spans="1:12" ht="20.5" x14ac:dyDescent="0.65">
      <c r="A124" s="51" t="s">
        <v>99</v>
      </c>
      <c r="B124" s="39"/>
      <c r="C124" s="39"/>
      <c r="D124" s="103">
        <f>SUM(D118:D123)</f>
        <v>3402186</v>
      </c>
      <c r="E124" s="55"/>
      <c r="F124" s="103">
        <f>SUM(F118:F123)</f>
        <v>3504687</v>
      </c>
      <c r="G124" s="13"/>
      <c r="H124" s="13">
        <f>SUM(H117:H123)</f>
        <v>2098485</v>
      </c>
      <c r="I124" s="13"/>
      <c r="J124" s="103">
        <f>SUM(J118:J123)</f>
        <v>3223781</v>
      </c>
      <c r="K124" s="56"/>
      <c r="L124" s="103">
        <f>SUM(L118:L123)</f>
        <v>3338905</v>
      </c>
    </row>
    <row r="125" spans="1:12" x14ac:dyDescent="0.6">
      <c r="A125" s="40" t="s">
        <v>100</v>
      </c>
      <c r="B125" s="39"/>
      <c r="C125" s="39"/>
      <c r="D125" s="99">
        <f>+'SE-CONSO'!T29</f>
        <v>868561</v>
      </c>
      <c r="E125" s="55"/>
      <c r="F125" s="99">
        <v>858896</v>
      </c>
      <c r="G125" s="56"/>
      <c r="H125" s="99">
        <v>69072</v>
      </c>
      <c r="I125" s="56"/>
      <c r="J125" s="87">
        <v>0</v>
      </c>
      <c r="K125" s="87"/>
      <c r="L125" s="87">
        <v>0</v>
      </c>
    </row>
    <row r="126" spans="1:12" ht="20.5" x14ac:dyDescent="0.65">
      <c r="A126" s="51" t="s">
        <v>101</v>
      </c>
      <c r="B126" s="39"/>
      <c r="C126" s="39"/>
      <c r="D126" s="57">
        <f>SUM(D124:D125)</f>
        <v>4270747</v>
      </c>
      <c r="E126" s="55"/>
      <c r="F126" s="57">
        <f>SUM(F124:F125)</f>
        <v>4363583</v>
      </c>
      <c r="G126" s="56"/>
      <c r="H126" s="57">
        <f>SUM(H124:H125)</f>
        <v>2167557</v>
      </c>
      <c r="I126" s="56"/>
      <c r="J126" s="57">
        <f>SUM(J124:J125)</f>
        <v>3223781</v>
      </c>
      <c r="K126" s="56"/>
      <c r="L126" s="57">
        <f>SUM(L124:L125)</f>
        <v>3338905</v>
      </c>
    </row>
    <row r="127" spans="1:12" ht="21" thickBot="1" x14ac:dyDescent="0.7">
      <c r="A127" s="51" t="s">
        <v>102</v>
      </c>
      <c r="B127" s="39"/>
      <c r="C127" s="39"/>
      <c r="D127" s="102">
        <f>D109+D126</f>
        <v>6447549</v>
      </c>
      <c r="E127" s="55"/>
      <c r="F127" s="102">
        <f>F109+F126</f>
        <v>6803802</v>
      </c>
      <c r="G127" s="56"/>
      <c r="H127" s="62">
        <f>H109+H126</f>
        <v>2413505</v>
      </c>
      <c r="I127" s="56"/>
      <c r="J127" s="16">
        <f>J109+J126</f>
        <v>3450138</v>
      </c>
      <c r="K127" s="56"/>
      <c r="L127" s="16">
        <f>L109+L126</f>
        <v>3575906</v>
      </c>
    </row>
    <row r="128" spans="1:12" ht="3.75" customHeight="1" thickTop="1" x14ac:dyDescent="0.65">
      <c r="A128" s="51"/>
      <c r="B128" s="39"/>
      <c r="C128" s="39"/>
      <c r="D128" s="56"/>
      <c r="E128" s="55"/>
      <c r="F128" s="56"/>
      <c r="G128" s="56"/>
      <c r="H128" s="56"/>
      <c r="I128" s="56"/>
      <c r="J128" s="14"/>
      <c r="K128" s="56"/>
      <c r="L128" s="14"/>
    </row>
    <row r="129" spans="1:12" s="104" customFormat="1" x14ac:dyDescent="0.6">
      <c r="A129" s="77" t="s">
        <v>58</v>
      </c>
    </row>
    <row r="130" spans="1:12" s="104" customFormat="1" ht="15.65" customHeight="1" x14ac:dyDescent="0.6">
      <c r="A130" s="77"/>
    </row>
    <row r="131" spans="1:12" s="104" customFormat="1" ht="15.65" customHeight="1" x14ac:dyDescent="0.6">
      <c r="A131" s="77"/>
    </row>
    <row r="132" spans="1:12" s="104" customFormat="1" ht="15.65" customHeight="1" x14ac:dyDescent="0.6">
      <c r="A132" s="77"/>
    </row>
    <row r="133" spans="1:12" s="104" customFormat="1" ht="15.65" customHeight="1" x14ac:dyDescent="0.6">
      <c r="A133" s="77"/>
    </row>
    <row r="134" spans="1:12" s="104" customFormat="1" ht="15.65" customHeight="1" x14ac:dyDescent="0.6">
      <c r="A134" s="77"/>
    </row>
    <row r="135" spans="1:12" s="104" customFormat="1" ht="15.65" customHeight="1" x14ac:dyDescent="0.6">
      <c r="A135" s="77"/>
    </row>
    <row r="136" spans="1:12" s="104" customFormat="1" ht="15.65" customHeight="1" x14ac:dyDescent="0.6">
      <c r="A136" s="77"/>
    </row>
    <row r="137" spans="1:12" s="104" customFormat="1" x14ac:dyDescent="0.6">
      <c r="A137" s="200" t="s">
        <v>59</v>
      </c>
      <c r="B137" s="200"/>
      <c r="C137" s="200"/>
      <c r="D137" s="200"/>
      <c r="E137" s="200"/>
      <c r="F137" s="200"/>
      <c r="G137" s="200"/>
      <c r="H137" s="200"/>
      <c r="I137" s="200"/>
      <c r="J137" s="200"/>
      <c r="K137" s="200"/>
      <c r="L137" s="200"/>
    </row>
    <row r="138" spans="1:12" s="104" customFormat="1" x14ac:dyDescent="0.6">
      <c r="A138" s="200" t="s">
        <v>60</v>
      </c>
      <c r="B138" s="200"/>
      <c r="C138" s="200"/>
      <c r="D138" s="200"/>
      <c r="E138" s="200"/>
      <c r="F138" s="200"/>
      <c r="G138" s="200"/>
      <c r="H138" s="200"/>
      <c r="I138" s="200"/>
      <c r="J138" s="200"/>
      <c r="K138" s="200"/>
      <c r="L138" s="200"/>
    </row>
    <row r="139" spans="1:12" s="104" customFormat="1" x14ac:dyDescent="0.6">
      <c r="A139" s="199" t="s">
        <v>103</v>
      </c>
      <c r="B139" s="200"/>
      <c r="C139" s="200"/>
      <c r="D139" s="200"/>
      <c r="E139" s="200"/>
      <c r="F139" s="200"/>
      <c r="G139" s="200"/>
      <c r="H139" s="200"/>
      <c r="I139" s="200"/>
      <c r="J139" s="200"/>
      <c r="K139" s="200"/>
      <c r="L139" s="200"/>
    </row>
    <row r="141" spans="1:12" x14ac:dyDescent="0.6">
      <c r="D141" s="60">
        <f>D127-D60</f>
        <v>0</v>
      </c>
      <c r="E141" s="60">
        <f t="shared" ref="E141:K141" si="0">E127-E60</f>
        <v>0</v>
      </c>
      <c r="F141" s="60">
        <f>F127-F60</f>
        <v>0</v>
      </c>
      <c r="G141" s="60">
        <f t="shared" si="0"/>
        <v>0</v>
      </c>
      <c r="H141" s="60">
        <f>H127-H60</f>
        <v>0</v>
      </c>
      <c r="I141" s="60"/>
      <c r="J141" s="60">
        <f>J127-J60</f>
        <v>0</v>
      </c>
      <c r="K141" s="60">
        <f t="shared" si="0"/>
        <v>0</v>
      </c>
      <c r="L141" s="60">
        <f>L127-L60</f>
        <v>0</v>
      </c>
    </row>
  </sheetData>
  <mergeCells count="18">
    <mergeCell ref="A139:L139"/>
    <mergeCell ref="A68:L68"/>
    <mergeCell ref="A69:L69"/>
    <mergeCell ref="A71:L71"/>
    <mergeCell ref="A72:L72"/>
    <mergeCell ref="A73:L73"/>
    <mergeCell ref="A74:L74"/>
    <mergeCell ref="D76:L76"/>
    <mergeCell ref="J77:L77"/>
    <mergeCell ref="A137:L137"/>
    <mergeCell ref="A138:L138"/>
    <mergeCell ref="D77:H77"/>
    <mergeCell ref="A1:L1"/>
    <mergeCell ref="A2:L2"/>
    <mergeCell ref="A3:L3"/>
    <mergeCell ref="D5:L5"/>
    <mergeCell ref="J6:L6"/>
    <mergeCell ref="D6:H6"/>
  </mergeCells>
  <pageMargins left="0.55000000000000004" right="0.25" top="0.47244094488188981" bottom="0.27559055118110237" header="0.31496062992125984" footer="0.19685039370078741"/>
  <pageSetup paperSize="9" scale="65" fitToHeight="0" orientation="portrait" r:id="rId1"/>
  <rowBreaks count="1" manualBreakCount="1">
    <brk id="7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E8BDD-D329-41CB-A112-66E60CB21B71}">
  <dimension ref="A1:V50"/>
  <sheetViews>
    <sheetView view="pageBreakPreview" topLeftCell="B16" zoomScale="94" zoomScaleNormal="100" zoomScaleSheetLayoutView="94" workbookViewId="0">
      <selection activeCell="J28" sqref="J28"/>
    </sheetView>
  </sheetViews>
  <sheetFormatPr defaultColWidth="9.08203125" defaultRowHeight="20" x14ac:dyDescent="0.6"/>
  <cols>
    <col min="1" max="1" width="36.4140625" style="40" customWidth="1"/>
    <col min="2" max="2" width="6.58203125" style="124" customWidth="1"/>
    <col min="3" max="3" width="0.6640625" style="41" customWidth="1"/>
    <col min="4" max="4" width="13.08203125" style="41" customWidth="1"/>
    <col min="5" max="5" width="0.6640625" style="41" customWidth="1"/>
    <col min="6" max="6" width="15.6640625" style="41" customWidth="1"/>
    <col min="7" max="7" width="0.6640625" style="41" customWidth="1"/>
    <col min="8" max="8" width="10.08203125" style="41" bestFit="1" customWidth="1"/>
    <col min="9" max="9" width="0.6640625" style="41" customWidth="1"/>
    <col min="10" max="10" width="14.6640625" style="41" customWidth="1"/>
    <col min="11" max="11" width="0.6640625" style="41" customWidth="1"/>
    <col min="12" max="12" width="18.58203125" style="41" customWidth="1"/>
    <col min="13" max="13" width="0.6640625" style="41" customWidth="1"/>
    <col min="14" max="14" width="16.4140625" style="41" customWidth="1"/>
    <col min="15" max="15" width="0.6640625" style="41" customWidth="1"/>
    <col min="16" max="16" width="12.08203125" style="41" customWidth="1"/>
    <col min="17" max="17" width="0.6640625" style="41" customWidth="1"/>
    <col min="18" max="18" width="17.08203125" style="41" customWidth="1"/>
    <col min="19" max="19" width="1.08203125" style="41" customWidth="1"/>
    <col min="20" max="20" width="12.6640625" style="41" customWidth="1"/>
    <col min="21" max="21" width="1.08203125" style="41" customWidth="1"/>
    <col min="22" max="22" width="15" style="41" customWidth="1"/>
    <col min="23" max="16384" width="9.08203125" style="41"/>
  </cols>
  <sheetData>
    <row r="1" spans="1:22" ht="20.5" x14ac:dyDescent="0.65">
      <c r="B1" s="53"/>
      <c r="J1" s="46"/>
      <c r="K1" s="46"/>
      <c r="L1" s="46"/>
      <c r="M1" s="46"/>
      <c r="N1" s="105"/>
      <c r="O1" s="105"/>
      <c r="P1" s="105"/>
      <c r="Q1" s="105"/>
      <c r="R1" s="105"/>
      <c r="S1" s="105"/>
      <c r="T1" s="201" t="s">
        <v>104</v>
      </c>
      <c r="U1" s="201"/>
      <c r="V1" s="201"/>
    </row>
    <row r="2" spans="1:22" ht="20.5" x14ac:dyDescent="0.65">
      <c r="A2" s="196" t="s">
        <v>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</row>
    <row r="3" spans="1:22" ht="20.5" x14ac:dyDescent="0.65">
      <c r="A3" s="196" t="s">
        <v>105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</row>
    <row r="4" spans="1:22" ht="20.5" x14ac:dyDescent="0.65">
      <c r="A4" s="202" t="s">
        <v>297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</row>
    <row r="5" spans="1:22" ht="20.5" x14ac:dyDescent="0.6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20.5" x14ac:dyDescent="0.65">
      <c r="A6" s="106"/>
      <c r="B6" s="53"/>
      <c r="D6" s="197" t="s">
        <v>2</v>
      </c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</row>
    <row r="7" spans="1:22" ht="20.5" x14ac:dyDescent="0.65">
      <c r="A7" s="106"/>
      <c r="B7" s="53"/>
      <c r="D7" s="198" t="s">
        <v>3</v>
      </c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</row>
    <row r="8" spans="1:22" ht="20.5" x14ac:dyDescent="0.65">
      <c r="A8" s="106"/>
      <c r="B8" s="53"/>
      <c r="D8" s="47"/>
      <c r="E8" s="47"/>
      <c r="F8" s="47"/>
      <c r="G8" s="47"/>
      <c r="H8" s="47"/>
      <c r="I8" s="47"/>
      <c r="J8" s="47"/>
      <c r="K8" s="47"/>
      <c r="L8" s="197" t="s">
        <v>98</v>
      </c>
      <c r="M8" s="197"/>
      <c r="N8" s="197"/>
      <c r="O8" s="197"/>
      <c r="P8" s="197"/>
      <c r="Q8" s="47"/>
      <c r="R8" s="47"/>
      <c r="S8" s="47"/>
      <c r="T8" s="47"/>
      <c r="U8" s="47"/>
      <c r="V8" s="47"/>
    </row>
    <row r="9" spans="1:22" ht="20.5" x14ac:dyDescent="0.65">
      <c r="A9" s="107"/>
      <c r="B9" s="53"/>
      <c r="C9" s="108"/>
      <c r="E9" s="109"/>
      <c r="F9" s="46"/>
      <c r="G9" s="109"/>
      <c r="K9" s="110"/>
      <c r="L9" s="111" t="s">
        <v>106</v>
      </c>
      <c r="M9" s="110"/>
      <c r="O9" s="110"/>
      <c r="P9" s="111" t="s">
        <v>107</v>
      </c>
      <c r="Q9" s="109"/>
      <c r="R9" s="111"/>
      <c r="S9" s="109"/>
      <c r="T9" s="111"/>
      <c r="U9" s="109"/>
      <c r="V9" s="110"/>
    </row>
    <row r="10" spans="1:22" ht="20.5" x14ac:dyDescent="0.6">
      <c r="A10" s="107"/>
      <c r="B10" s="53"/>
      <c r="C10" s="108"/>
      <c r="D10" s="110"/>
      <c r="E10" s="109"/>
      <c r="G10" s="109"/>
      <c r="H10" s="203" t="s">
        <v>95</v>
      </c>
      <c r="I10" s="203"/>
      <c r="J10" s="203"/>
      <c r="K10" s="110"/>
      <c r="L10" s="111" t="s">
        <v>108</v>
      </c>
      <c r="M10" s="110"/>
      <c r="N10" s="111" t="s">
        <v>109</v>
      </c>
      <c r="O10" s="110"/>
      <c r="P10" s="111" t="s">
        <v>110</v>
      </c>
      <c r="Q10" s="109"/>
      <c r="R10" s="111"/>
      <c r="S10" s="109"/>
      <c r="T10" s="111" t="s">
        <v>111</v>
      </c>
    </row>
    <row r="11" spans="1:22" ht="20.5" x14ac:dyDescent="0.65">
      <c r="A11" s="113"/>
      <c r="B11" s="53"/>
      <c r="C11" s="114"/>
      <c r="D11" s="111" t="s">
        <v>112</v>
      </c>
      <c r="E11" s="115"/>
      <c r="F11" s="43" t="s">
        <v>113</v>
      </c>
      <c r="G11" s="115"/>
      <c r="H11" s="111" t="s">
        <v>114</v>
      </c>
      <c r="I11" s="115"/>
      <c r="J11" s="111"/>
      <c r="K11" s="111"/>
      <c r="L11" s="111" t="s">
        <v>115</v>
      </c>
      <c r="M11" s="111"/>
      <c r="N11" s="111" t="s">
        <v>116</v>
      </c>
      <c r="O11" s="111"/>
      <c r="P11" s="111" t="s">
        <v>117</v>
      </c>
      <c r="Q11" s="115"/>
      <c r="R11" s="47" t="s">
        <v>118</v>
      </c>
      <c r="S11" s="115"/>
      <c r="T11" s="47" t="s">
        <v>119</v>
      </c>
      <c r="U11" s="115"/>
      <c r="V11" s="47" t="s">
        <v>118</v>
      </c>
    </row>
    <row r="12" spans="1:22" ht="20.149999999999999" customHeight="1" x14ac:dyDescent="0.65">
      <c r="A12" s="107"/>
      <c r="B12" s="45" t="s">
        <v>5</v>
      </c>
      <c r="C12" s="116"/>
      <c r="D12" s="112" t="s">
        <v>120</v>
      </c>
      <c r="E12" s="109"/>
      <c r="F12" s="117" t="s">
        <v>121</v>
      </c>
      <c r="G12" s="109"/>
      <c r="H12" s="112" t="s">
        <v>122</v>
      </c>
      <c r="I12" s="109"/>
      <c r="J12" s="117" t="s">
        <v>123</v>
      </c>
      <c r="K12" s="111"/>
      <c r="L12" s="45" t="s">
        <v>124</v>
      </c>
      <c r="M12" s="111"/>
      <c r="N12" s="117" t="s">
        <v>125</v>
      </c>
      <c r="O12" s="111"/>
      <c r="P12" s="117" t="s">
        <v>126</v>
      </c>
      <c r="Q12" s="109"/>
      <c r="R12" s="117" t="s">
        <v>127</v>
      </c>
      <c r="S12" s="109"/>
      <c r="T12" s="117" t="s">
        <v>128</v>
      </c>
      <c r="U12" s="109"/>
      <c r="V12" s="112" t="s">
        <v>129</v>
      </c>
    </row>
    <row r="13" spans="1:22" x14ac:dyDescent="0.6">
      <c r="A13" s="107" t="s">
        <v>130</v>
      </c>
      <c r="B13" s="53"/>
      <c r="C13" s="116"/>
      <c r="D13" s="118">
        <v>2352976</v>
      </c>
      <c r="E13" s="90"/>
      <c r="F13" s="118">
        <v>-272294</v>
      </c>
      <c r="G13" s="6"/>
      <c r="H13" s="6">
        <v>0</v>
      </c>
      <c r="I13" s="90"/>
      <c r="J13" s="118">
        <v>17802</v>
      </c>
      <c r="K13" s="90"/>
      <c r="L13" s="6">
        <v>0</v>
      </c>
      <c r="M13" s="90"/>
      <c r="N13" s="6">
        <v>0</v>
      </c>
      <c r="O13" s="90"/>
      <c r="P13" s="6">
        <v>0</v>
      </c>
      <c r="Q13" s="90"/>
      <c r="R13" s="90">
        <f t="shared" ref="R13:R18" si="0">SUM(J13+P13+H13+F13+D13)</f>
        <v>2098484</v>
      </c>
      <c r="S13" s="90"/>
      <c r="T13" s="119">
        <v>69072</v>
      </c>
      <c r="U13" s="90"/>
      <c r="V13" s="118">
        <v>2167556</v>
      </c>
    </row>
    <row r="14" spans="1:22" x14ac:dyDescent="0.6">
      <c r="A14" s="107" t="s">
        <v>131</v>
      </c>
      <c r="B14" s="53"/>
      <c r="C14" s="116"/>
      <c r="D14" s="6">
        <v>14117858</v>
      </c>
      <c r="E14" s="90"/>
      <c r="F14" s="6">
        <v>-12909672</v>
      </c>
      <c r="G14" s="6"/>
      <c r="H14" s="6">
        <v>0</v>
      </c>
      <c r="I14" s="90"/>
      <c r="J14" s="6">
        <v>0</v>
      </c>
      <c r="K14" s="90"/>
      <c r="L14" s="6">
        <v>0</v>
      </c>
      <c r="M14" s="90"/>
      <c r="N14" s="6">
        <v>0</v>
      </c>
      <c r="O14" s="90"/>
      <c r="P14" s="6">
        <v>0</v>
      </c>
      <c r="Q14" s="90"/>
      <c r="R14" s="90">
        <f t="shared" si="0"/>
        <v>1208186</v>
      </c>
      <c r="S14" s="90"/>
      <c r="T14" s="90">
        <v>0</v>
      </c>
      <c r="U14" s="90"/>
      <c r="V14" s="6">
        <f>SUM(R14:T14)</f>
        <v>1208186</v>
      </c>
    </row>
    <row r="15" spans="1:22" x14ac:dyDescent="0.6">
      <c r="A15" s="107" t="s">
        <v>135</v>
      </c>
      <c r="B15" s="53"/>
      <c r="C15" s="116"/>
      <c r="D15" s="6">
        <v>0</v>
      </c>
      <c r="E15" s="90"/>
      <c r="F15" s="6">
        <v>0</v>
      </c>
      <c r="G15" s="6"/>
      <c r="H15" s="6">
        <v>0</v>
      </c>
      <c r="I15" s="90"/>
      <c r="J15" s="6">
        <v>0</v>
      </c>
      <c r="K15" s="90"/>
      <c r="L15" s="6">
        <v>0</v>
      </c>
      <c r="M15" s="90"/>
      <c r="N15" s="6">
        <v>0</v>
      </c>
      <c r="O15" s="90"/>
      <c r="P15" s="6">
        <v>0</v>
      </c>
      <c r="Q15" s="90"/>
      <c r="R15" s="90">
        <f t="shared" si="0"/>
        <v>0</v>
      </c>
      <c r="S15" s="90"/>
      <c r="T15" s="90">
        <v>818767</v>
      </c>
      <c r="U15" s="90"/>
      <c r="V15" s="6">
        <f>SUM(R15:T15)</f>
        <v>818767</v>
      </c>
    </row>
    <row r="16" spans="1:22" x14ac:dyDescent="0.6">
      <c r="A16" s="107" t="s">
        <v>136</v>
      </c>
      <c r="B16" s="53"/>
      <c r="C16" s="116"/>
      <c r="D16" s="6">
        <v>0</v>
      </c>
      <c r="E16" s="90"/>
      <c r="F16" s="6">
        <v>0</v>
      </c>
      <c r="G16" s="6"/>
      <c r="H16" s="6">
        <v>0</v>
      </c>
      <c r="I16" s="90"/>
      <c r="J16" s="6">
        <v>-17030</v>
      </c>
      <c r="K16" s="90"/>
      <c r="L16" s="6">
        <v>0</v>
      </c>
      <c r="M16" s="90"/>
      <c r="N16" s="6">
        <v>0</v>
      </c>
      <c r="O16" s="90"/>
      <c r="P16" s="6">
        <v>0</v>
      </c>
      <c r="Q16" s="90"/>
      <c r="R16" s="90">
        <f t="shared" si="0"/>
        <v>-17030</v>
      </c>
      <c r="S16" s="90"/>
      <c r="T16" s="90">
        <v>0</v>
      </c>
      <c r="U16" s="90"/>
      <c r="V16" s="6">
        <f>SUM(R16:T16)</f>
        <v>-17030</v>
      </c>
    </row>
    <row r="17" spans="1:22" x14ac:dyDescent="0.6">
      <c r="A17" s="120" t="s">
        <v>132</v>
      </c>
      <c r="B17" s="53"/>
      <c r="C17" s="116"/>
      <c r="D17" s="6">
        <v>0</v>
      </c>
      <c r="E17" s="90"/>
      <c r="F17" s="6">
        <v>0</v>
      </c>
      <c r="G17" s="6"/>
      <c r="H17" s="6">
        <v>0</v>
      </c>
      <c r="I17" s="90"/>
      <c r="J17" s="6">
        <v>0</v>
      </c>
      <c r="K17" s="90"/>
      <c r="L17" s="6">
        <v>0</v>
      </c>
      <c r="M17" s="90"/>
      <c r="N17" s="6">
        <v>0</v>
      </c>
      <c r="O17" s="90"/>
      <c r="P17" s="6">
        <v>0</v>
      </c>
      <c r="Q17" s="90"/>
      <c r="R17" s="90">
        <f t="shared" si="0"/>
        <v>0</v>
      </c>
      <c r="S17" s="90"/>
      <c r="T17" s="90">
        <v>0</v>
      </c>
      <c r="U17" s="90"/>
      <c r="V17" s="6">
        <f t="shared" ref="V17:V18" si="1">SUM(R17:T17)</f>
        <v>0</v>
      </c>
    </row>
    <row r="18" spans="1:22" x14ac:dyDescent="0.6">
      <c r="A18" s="40" t="s">
        <v>353</v>
      </c>
      <c r="B18" s="53"/>
      <c r="C18" s="116"/>
      <c r="D18" s="90">
        <v>0</v>
      </c>
      <c r="E18" s="90"/>
      <c r="F18" s="90">
        <v>0</v>
      </c>
      <c r="G18" s="90"/>
      <c r="H18" s="6">
        <v>0</v>
      </c>
      <c r="I18" s="90"/>
      <c r="J18" s="121">
        <v>106942</v>
      </c>
      <c r="K18" s="90"/>
      <c r="L18" s="6">
        <v>0</v>
      </c>
      <c r="M18" s="90"/>
      <c r="N18" s="6">
        <v>0</v>
      </c>
      <c r="O18" s="90"/>
      <c r="P18" s="6">
        <v>0</v>
      </c>
      <c r="Q18" s="90"/>
      <c r="R18" s="90">
        <f t="shared" si="0"/>
        <v>106942</v>
      </c>
      <c r="S18" s="90"/>
      <c r="T18" s="122">
        <v>-187</v>
      </c>
      <c r="U18" s="90"/>
      <c r="V18" s="6">
        <f t="shared" si="1"/>
        <v>106755</v>
      </c>
    </row>
    <row r="19" spans="1:22" ht="20.5" thickBot="1" x14ac:dyDescent="0.65">
      <c r="A19" s="113" t="s">
        <v>298</v>
      </c>
      <c r="B19" s="39"/>
      <c r="D19" s="123">
        <f>SUM(D13:D18)</f>
        <v>16470834</v>
      </c>
      <c r="E19" s="90"/>
      <c r="F19" s="123">
        <f>SUM(F13:F18)</f>
        <v>-13181966</v>
      </c>
      <c r="G19" s="6"/>
      <c r="H19" s="123">
        <v>0</v>
      </c>
      <c r="I19" s="90"/>
      <c r="J19" s="123">
        <f>SUM(J13:J18)</f>
        <v>107714</v>
      </c>
      <c r="K19" s="90"/>
      <c r="L19" s="123">
        <v>0</v>
      </c>
      <c r="M19" s="90"/>
      <c r="N19" s="123">
        <v>0</v>
      </c>
      <c r="O19" s="90"/>
      <c r="P19" s="123">
        <v>0</v>
      </c>
      <c r="Q19" s="90"/>
      <c r="R19" s="123">
        <f>SUM(R13:R18)</f>
        <v>3396582</v>
      </c>
      <c r="S19" s="90"/>
      <c r="T19" s="123">
        <f>SUM(T13:T18)</f>
        <v>887652</v>
      </c>
      <c r="U19" s="90"/>
      <c r="V19" s="123">
        <f>SUM(V13:V18)</f>
        <v>4284234</v>
      </c>
    </row>
    <row r="20" spans="1:22" ht="20.5" thickTop="1" x14ac:dyDescent="0.6">
      <c r="A20" s="113"/>
      <c r="B20" s="39"/>
      <c r="D20" s="6"/>
      <c r="E20" s="90"/>
      <c r="F20" s="6"/>
      <c r="G20" s="6"/>
      <c r="H20" s="6"/>
      <c r="I20" s="90"/>
      <c r="J20" s="6"/>
      <c r="K20" s="90"/>
      <c r="L20" s="6"/>
      <c r="M20" s="90"/>
      <c r="N20" s="6"/>
      <c r="O20" s="90"/>
      <c r="P20" s="6"/>
      <c r="Q20" s="90"/>
      <c r="R20" s="6"/>
      <c r="S20" s="90"/>
      <c r="T20" s="90"/>
      <c r="U20" s="90"/>
      <c r="V20" s="6"/>
    </row>
    <row r="21" spans="1:22" x14ac:dyDescent="0.6">
      <c r="A21" s="113" t="s">
        <v>354</v>
      </c>
      <c r="B21" s="39"/>
      <c r="D21" s="6">
        <v>16470976</v>
      </c>
      <c r="E21" s="90"/>
      <c r="F21" s="6">
        <v>-13182061</v>
      </c>
      <c r="G21" s="6"/>
      <c r="H21" s="6">
        <v>0</v>
      </c>
      <c r="I21" s="90"/>
      <c r="J21" s="6">
        <v>214717</v>
      </c>
      <c r="K21" s="90"/>
      <c r="L21" s="6">
        <v>0</v>
      </c>
      <c r="M21" s="90"/>
      <c r="N21" s="6">
        <v>-4360</v>
      </c>
      <c r="O21" s="90"/>
      <c r="P21" s="6">
        <v>-4360</v>
      </c>
      <c r="Q21" s="90"/>
      <c r="R21" s="6">
        <f>SUM(J21+P21+H21+F21+D21)</f>
        <v>3499272</v>
      </c>
      <c r="S21" s="90"/>
      <c r="T21" s="90">
        <v>858896</v>
      </c>
      <c r="U21" s="90"/>
      <c r="V21" s="6">
        <f>+R21+T21</f>
        <v>4358168</v>
      </c>
    </row>
    <row r="22" spans="1:22" x14ac:dyDescent="0.6">
      <c r="A22" s="113" t="s">
        <v>355</v>
      </c>
      <c r="B22" s="39"/>
      <c r="D22" s="6">
        <v>0</v>
      </c>
      <c r="E22" s="90"/>
      <c r="F22" s="6">
        <v>0</v>
      </c>
      <c r="G22" s="6"/>
      <c r="H22" s="6">
        <v>0</v>
      </c>
      <c r="I22" s="90"/>
      <c r="J22" s="6">
        <v>5416</v>
      </c>
      <c r="K22" s="90"/>
      <c r="L22" s="6">
        <v>0</v>
      </c>
      <c r="M22" s="90"/>
      <c r="N22" s="6">
        <v>0</v>
      </c>
      <c r="O22" s="90"/>
      <c r="P22" s="6">
        <v>0</v>
      </c>
      <c r="Q22" s="90"/>
      <c r="R22" s="6">
        <f>SUM(J22+P22+H22+F22+D22)</f>
        <v>5416</v>
      </c>
      <c r="S22" s="90"/>
      <c r="T22" s="90">
        <v>0</v>
      </c>
      <c r="U22" s="90"/>
      <c r="V22" s="6">
        <f>+R22+T22</f>
        <v>5416</v>
      </c>
    </row>
    <row r="23" spans="1:22" x14ac:dyDescent="0.6">
      <c r="A23" s="113" t="s">
        <v>356</v>
      </c>
      <c r="B23" s="39"/>
      <c r="D23" s="118">
        <f>SUM(D21:D22)</f>
        <v>16470976</v>
      </c>
      <c r="E23" s="90"/>
      <c r="F23" s="118">
        <f>SUM(F21:F22)</f>
        <v>-13182061</v>
      </c>
      <c r="G23" s="6"/>
      <c r="H23" s="118">
        <f>SUM(H21:H22)</f>
        <v>0</v>
      </c>
      <c r="I23" s="90"/>
      <c r="J23" s="118">
        <f>SUM(J21:J22)</f>
        <v>220133</v>
      </c>
      <c r="K23" s="90"/>
      <c r="L23" s="118">
        <f>SUM(L21:L22)</f>
        <v>0</v>
      </c>
      <c r="M23" s="90"/>
      <c r="N23" s="118">
        <f>SUM(N21:N22)</f>
        <v>-4360</v>
      </c>
      <c r="O23" s="90"/>
      <c r="P23" s="118">
        <f>SUM(P21:P22)</f>
        <v>-4360</v>
      </c>
      <c r="Q23" s="90"/>
      <c r="R23" s="118">
        <f>SUM(R21:R22)</f>
        <v>3504688</v>
      </c>
      <c r="S23" s="90"/>
      <c r="T23" s="118">
        <f>SUM(T21:T22)</f>
        <v>858896</v>
      </c>
      <c r="U23" s="90"/>
      <c r="V23" s="118">
        <f>SUM(V21:V22)</f>
        <v>4363584</v>
      </c>
    </row>
    <row r="24" spans="1:22" x14ac:dyDescent="0.6">
      <c r="A24" s="113" t="s">
        <v>131</v>
      </c>
      <c r="B24" s="39">
        <v>33</v>
      </c>
      <c r="D24" s="6">
        <v>3</v>
      </c>
      <c r="E24" s="90"/>
      <c r="F24" s="6">
        <v>-1</v>
      </c>
      <c r="G24" s="6"/>
      <c r="H24" s="6">
        <v>0</v>
      </c>
      <c r="I24" s="90"/>
      <c r="J24" s="6">
        <v>0</v>
      </c>
      <c r="K24" s="90"/>
      <c r="L24" s="6">
        <v>0</v>
      </c>
      <c r="M24" s="90"/>
      <c r="N24" s="6">
        <v>0</v>
      </c>
      <c r="O24" s="90"/>
      <c r="P24" s="6">
        <v>0</v>
      </c>
      <c r="Q24" s="90"/>
      <c r="R24" s="90">
        <f>SUM(D24:J24)</f>
        <v>2</v>
      </c>
      <c r="S24" s="90"/>
      <c r="T24" s="90">
        <v>0</v>
      </c>
      <c r="U24" s="90"/>
      <c r="V24" s="90">
        <f>SUM(R24:T24)</f>
        <v>2</v>
      </c>
    </row>
    <row r="25" spans="1:22" hidden="1" x14ac:dyDescent="0.6">
      <c r="A25" s="113" t="s">
        <v>135</v>
      </c>
      <c r="B25" s="39"/>
      <c r="D25" s="6">
        <v>0</v>
      </c>
      <c r="E25" s="6"/>
      <c r="F25" s="6">
        <v>0</v>
      </c>
      <c r="G25" s="6"/>
      <c r="H25" s="6">
        <v>0</v>
      </c>
      <c r="I25" s="90"/>
      <c r="J25" s="6">
        <v>0</v>
      </c>
      <c r="K25" s="90"/>
      <c r="L25" s="6">
        <v>0</v>
      </c>
      <c r="M25" s="90"/>
      <c r="N25" s="6">
        <v>0</v>
      </c>
      <c r="O25" s="90"/>
      <c r="P25" s="6">
        <v>0</v>
      </c>
      <c r="Q25" s="90"/>
      <c r="R25" s="90">
        <v>0</v>
      </c>
      <c r="S25" s="90"/>
      <c r="T25" s="90">
        <v>0</v>
      </c>
      <c r="U25" s="90"/>
      <c r="V25" s="90">
        <v>0</v>
      </c>
    </row>
    <row r="26" spans="1:22" hidden="1" x14ac:dyDescent="0.6">
      <c r="A26" s="113" t="s">
        <v>136</v>
      </c>
      <c r="B26" s="39"/>
      <c r="D26" s="6">
        <v>0</v>
      </c>
      <c r="E26" s="6"/>
      <c r="F26" s="6">
        <v>0</v>
      </c>
      <c r="G26" s="6"/>
      <c r="H26" s="6">
        <v>0</v>
      </c>
      <c r="I26" s="90"/>
      <c r="J26" s="6">
        <v>0</v>
      </c>
      <c r="K26" s="90"/>
      <c r="L26" s="6">
        <v>0</v>
      </c>
      <c r="M26" s="90"/>
      <c r="N26" s="6">
        <v>0</v>
      </c>
      <c r="O26" s="90"/>
      <c r="P26" s="6">
        <v>0</v>
      </c>
      <c r="Q26" s="90"/>
      <c r="R26" s="90">
        <v>0</v>
      </c>
      <c r="S26" s="90"/>
      <c r="T26" s="90">
        <v>0</v>
      </c>
      <c r="U26" s="90"/>
      <c r="V26" s="90">
        <v>0</v>
      </c>
    </row>
    <row r="27" spans="1:22" x14ac:dyDescent="0.6">
      <c r="A27" s="113" t="s">
        <v>132</v>
      </c>
      <c r="B27" s="39"/>
      <c r="D27" s="6">
        <v>0</v>
      </c>
      <c r="E27" s="6"/>
      <c r="F27" s="6">
        <v>0</v>
      </c>
      <c r="G27" s="6"/>
      <c r="H27" s="6">
        <v>0</v>
      </c>
      <c r="I27" s="90"/>
      <c r="J27" s="6">
        <v>434</v>
      </c>
      <c r="K27" s="90"/>
      <c r="L27" s="6">
        <v>-434</v>
      </c>
      <c r="M27" s="90"/>
      <c r="N27" s="6">
        <v>0</v>
      </c>
      <c r="O27" s="90"/>
      <c r="P27" s="6">
        <v>-434</v>
      </c>
      <c r="Q27" s="90"/>
      <c r="R27" s="90">
        <v>0</v>
      </c>
      <c r="S27" s="90"/>
      <c r="T27" s="90">
        <v>0</v>
      </c>
      <c r="U27" s="90"/>
      <c r="V27" s="90">
        <v>0</v>
      </c>
    </row>
    <row r="28" spans="1:22" x14ac:dyDescent="0.6">
      <c r="A28" s="40" t="s">
        <v>133</v>
      </c>
      <c r="B28" s="39"/>
      <c r="D28" s="6">
        <v>0</v>
      </c>
      <c r="E28" s="6"/>
      <c r="F28" s="6">
        <v>0</v>
      </c>
      <c r="G28" s="90"/>
      <c r="H28" s="6">
        <v>0</v>
      </c>
      <c r="I28" s="90"/>
      <c r="J28" s="90">
        <v>-118601</v>
      </c>
      <c r="K28" s="90"/>
      <c r="L28" s="6">
        <v>434</v>
      </c>
      <c r="M28" s="90"/>
      <c r="N28" s="6">
        <v>15663</v>
      </c>
      <c r="O28" s="90"/>
      <c r="P28" s="6">
        <f>SUM(L28:N28)</f>
        <v>16097</v>
      </c>
      <c r="Q28" s="90"/>
      <c r="R28" s="90">
        <f>J28+P28</f>
        <v>-102504</v>
      </c>
      <c r="S28" s="90"/>
      <c r="T28" s="90">
        <v>9665</v>
      </c>
      <c r="U28" s="90"/>
      <c r="V28" s="90">
        <f>R28+T28</f>
        <v>-92839</v>
      </c>
    </row>
    <row r="29" spans="1:22" ht="20.5" thickBot="1" x14ac:dyDescent="0.65">
      <c r="A29" s="113" t="s">
        <v>299</v>
      </c>
      <c r="B29" s="39"/>
      <c r="D29" s="123">
        <f>SUM(D23:D28)</f>
        <v>16470979</v>
      </c>
      <c r="E29" s="90"/>
      <c r="F29" s="123">
        <f>SUM(F23:F28)</f>
        <v>-13182062</v>
      </c>
      <c r="G29" s="90"/>
      <c r="H29" s="123">
        <v>0</v>
      </c>
      <c r="I29" s="90"/>
      <c r="J29" s="123">
        <f>SUM(J23:J28)</f>
        <v>101966</v>
      </c>
      <c r="K29" s="90"/>
      <c r="L29" s="123">
        <f>SUM(L23:L28)</f>
        <v>0</v>
      </c>
      <c r="M29" s="90"/>
      <c r="N29" s="123">
        <f>SUM(N23:N28)</f>
        <v>11303</v>
      </c>
      <c r="O29" s="90"/>
      <c r="P29" s="123">
        <f>SUM(P23:P28)</f>
        <v>11303</v>
      </c>
      <c r="Q29" s="90"/>
      <c r="R29" s="123">
        <f>SUM(R23:R28)</f>
        <v>3402186</v>
      </c>
      <c r="S29" s="90"/>
      <c r="T29" s="123">
        <f>SUM(T23:T28)</f>
        <v>868561</v>
      </c>
      <c r="U29" s="90"/>
      <c r="V29" s="123">
        <f>SUM(V23:V28)</f>
        <v>4270747</v>
      </c>
    </row>
    <row r="30" spans="1:22" ht="20.5" thickTop="1" x14ac:dyDescent="0.6">
      <c r="R30" s="125"/>
    </row>
    <row r="31" spans="1:22" x14ac:dyDescent="0.6">
      <c r="A31" s="77" t="s">
        <v>58</v>
      </c>
      <c r="R31" s="125"/>
    </row>
    <row r="32" spans="1:22" x14ac:dyDescent="0.6">
      <c r="D32" s="89"/>
      <c r="J32" s="89"/>
      <c r="N32" s="89"/>
      <c r="T32" s="126"/>
      <c r="V32" s="126"/>
    </row>
    <row r="33" spans="1:22" hidden="1" x14ac:dyDescent="0.6">
      <c r="D33" s="60"/>
      <c r="F33" s="60"/>
      <c r="J33" s="60"/>
      <c r="N33" s="60"/>
    </row>
    <row r="34" spans="1:22" hidden="1" x14ac:dyDescent="0.6">
      <c r="D34" s="91"/>
      <c r="F34" s="60"/>
      <c r="J34" s="91"/>
    </row>
    <row r="35" spans="1:22" hidden="1" x14ac:dyDescent="0.6">
      <c r="D35" s="91"/>
      <c r="F35" s="60"/>
      <c r="J35" s="126"/>
    </row>
    <row r="36" spans="1:22" hidden="1" x14ac:dyDescent="0.6"/>
    <row r="37" spans="1:22" hidden="1" x14ac:dyDescent="0.6"/>
    <row r="38" spans="1:22" hidden="1" x14ac:dyDescent="0.6"/>
    <row r="39" spans="1:22" hidden="1" x14ac:dyDescent="0.6"/>
    <row r="40" spans="1:22" hidden="1" x14ac:dyDescent="0.6"/>
    <row r="41" spans="1:22" hidden="1" x14ac:dyDescent="0.6">
      <c r="D41" s="126"/>
      <c r="F41" s="60"/>
      <c r="J41" s="126"/>
    </row>
    <row r="42" spans="1:22" x14ac:dyDescent="0.6">
      <c r="D42" s="126"/>
      <c r="F42" s="60"/>
      <c r="J42" s="126"/>
    </row>
    <row r="43" spans="1:22" x14ac:dyDescent="0.6">
      <c r="D43" s="126"/>
      <c r="F43" s="60"/>
      <c r="J43" s="126"/>
    </row>
    <row r="44" spans="1:22" x14ac:dyDescent="0.6">
      <c r="D44" s="126"/>
      <c r="F44" s="60"/>
      <c r="J44" s="126"/>
    </row>
    <row r="45" spans="1:22" x14ac:dyDescent="0.6">
      <c r="D45" s="126"/>
      <c r="F45" s="60"/>
      <c r="J45" s="126"/>
    </row>
    <row r="46" spans="1:22" x14ac:dyDescent="0.6">
      <c r="D46" s="126"/>
      <c r="F46" s="60"/>
      <c r="J46" s="126"/>
    </row>
    <row r="47" spans="1:22" x14ac:dyDescent="0.6">
      <c r="A47" s="200" t="s">
        <v>137</v>
      </c>
      <c r="B47" s="200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</row>
    <row r="48" spans="1:22" x14ac:dyDescent="0.6">
      <c r="A48" s="204" t="s">
        <v>340</v>
      </c>
      <c r="B48" s="204"/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</row>
    <row r="49" spans="1:22" x14ac:dyDescent="0.6">
      <c r="D49" s="126"/>
      <c r="F49" s="60"/>
      <c r="J49" s="126"/>
    </row>
    <row r="50" spans="1:22" x14ac:dyDescent="0.6">
      <c r="A50" s="205" t="s">
        <v>138</v>
      </c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</row>
  </sheetData>
  <mergeCells count="11">
    <mergeCell ref="L8:P8"/>
    <mergeCell ref="H10:J10"/>
    <mergeCell ref="A47:V47"/>
    <mergeCell ref="A48:V48"/>
    <mergeCell ref="A50:V50"/>
    <mergeCell ref="D7:V7"/>
    <mergeCell ref="T1:V1"/>
    <mergeCell ref="A2:V2"/>
    <mergeCell ref="A3:V3"/>
    <mergeCell ref="A4:V4"/>
    <mergeCell ref="D6:V6"/>
  </mergeCells>
  <pageMargins left="0.7" right="0.17" top="0.75" bottom="0.44" header="0.3" footer="0.3"/>
  <pageSetup paperSize="9" scale="6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42A7A-7572-4D22-B67E-905C41266C90}">
  <sheetPr>
    <pageSetUpPr fitToPage="1"/>
  </sheetPr>
  <dimension ref="A1:R33"/>
  <sheetViews>
    <sheetView view="pageBreakPreview" topLeftCell="B17" zoomScale="96" zoomScaleNormal="70" zoomScaleSheetLayoutView="96" workbookViewId="0">
      <selection activeCell="D23" sqref="D23:P23"/>
    </sheetView>
  </sheetViews>
  <sheetFormatPr defaultColWidth="9.08203125" defaultRowHeight="20" x14ac:dyDescent="0.6"/>
  <cols>
    <col min="1" max="1" width="29.6640625" style="40" customWidth="1"/>
    <col min="2" max="2" width="8" style="124" customWidth="1"/>
    <col min="3" max="3" width="0.6640625" style="41" customWidth="1"/>
    <col min="4" max="4" width="16.6640625" style="41" customWidth="1"/>
    <col min="5" max="5" width="0.6640625" style="41" customWidth="1"/>
    <col min="6" max="6" width="17.6640625" style="41" customWidth="1"/>
    <col min="7" max="7" width="0.6640625" style="41" customWidth="1"/>
    <col min="8" max="8" width="12" style="41" customWidth="1"/>
    <col min="9" max="9" width="0.6640625" style="41" customWidth="1"/>
    <col min="10" max="10" width="16.6640625" style="41" customWidth="1"/>
    <col min="11" max="11" width="0.6640625" style="41" customWidth="1"/>
    <col min="12" max="12" width="17.08203125" style="41" customWidth="1"/>
    <col min="13" max="13" width="0.6640625" style="41" customWidth="1"/>
    <col min="14" max="14" width="18.58203125" style="41" customWidth="1"/>
    <col min="15" max="15" width="0.6640625" style="41" customWidth="1"/>
    <col min="16" max="16" width="12.4140625" style="41" customWidth="1"/>
    <col min="17" max="17" width="0.6640625" style="41" customWidth="1"/>
    <col min="18" max="18" width="13" style="41" customWidth="1"/>
    <col min="19" max="16384" width="9.08203125" style="41"/>
  </cols>
  <sheetData>
    <row r="1" spans="1:18" ht="20.5" x14ac:dyDescent="0.65">
      <c r="B1" s="53"/>
      <c r="J1" s="46"/>
      <c r="K1" s="46"/>
      <c r="L1" s="46"/>
      <c r="M1" s="46"/>
      <c r="N1" s="46"/>
      <c r="O1" s="46"/>
      <c r="P1" s="201" t="s">
        <v>104</v>
      </c>
      <c r="Q1" s="201"/>
      <c r="R1" s="201"/>
    </row>
    <row r="2" spans="1:18" ht="20.5" x14ac:dyDescent="0.65">
      <c r="A2" s="196" t="s">
        <v>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</row>
    <row r="3" spans="1:18" ht="20.5" x14ac:dyDescent="0.65">
      <c r="A3" s="196" t="s">
        <v>105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</row>
    <row r="4" spans="1:18" ht="20.5" x14ac:dyDescent="0.65">
      <c r="A4" s="202" t="s">
        <v>297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</row>
    <row r="5" spans="1:18" ht="20.5" x14ac:dyDescent="0.6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</row>
    <row r="6" spans="1:18" ht="20.5" x14ac:dyDescent="0.65">
      <c r="A6" s="106"/>
      <c r="B6" s="53"/>
      <c r="D6" s="197" t="s">
        <v>2</v>
      </c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</row>
    <row r="7" spans="1:18" ht="20.5" x14ac:dyDescent="0.65">
      <c r="A7" s="106"/>
      <c r="B7" s="53"/>
      <c r="D7" s="198" t="s">
        <v>4</v>
      </c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</row>
    <row r="8" spans="1:18" ht="20.5" x14ac:dyDescent="0.65">
      <c r="A8" s="106"/>
      <c r="B8" s="53"/>
      <c r="D8" s="47"/>
      <c r="E8" s="47"/>
      <c r="F8" s="47"/>
      <c r="G8" s="47"/>
      <c r="H8" s="47"/>
      <c r="I8" s="47"/>
      <c r="J8" s="47"/>
      <c r="K8" s="47"/>
      <c r="L8" s="197" t="s">
        <v>98</v>
      </c>
      <c r="M8" s="197"/>
      <c r="N8" s="197"/>
      <c r="O8" s="197"/>
      <c r="P8" s="197"/>
      <c r="Q8" s="47"/>
      <c r="R8" s="47"/>
    </row>
    <row r="9" spans="1:18" ht="20.5" x14ac:dyDescent="0.65">
      <c r="A9" s="107"/>
      <c r="B9" s="53"/>
      <c r="C9" s="108"/>
      <c r="D9" s="110"/>
      <c r="E9" s="109"/>
      <c r="F9" s="46"/>
      <c r="G9" s="109"/>
      <c r="K9" s="110"/>
      <c r="L9" s="111" t="s">
        <v>139</v>
      </c>
      <c r="M9" s="110"/>
      <c r="N9" s="111"/>
      <c r="O9" s="111"/>
      <c r="P9" s="111" t="s">
        <v>107</v>
      </c>
      <c r="Q9" s="109"/>
      <c r="R9" s="110"/>
    </row>
    <row r="10" spans="1:18" ht="20.5" x14ac:dyDescent="0.65">
      <c r="A10" s="107"/>
      <c r="B10" s="53"/>
      <c r="C10" s="108"/>
      <c r="D10" s="110"/>
      <c r="E10" s="109"/>
      <c r="F10" s="46"/>
      <c r="G10" s="109"/>
      <c r="H10" s="203" t="s">
        <v>95</v>
      </c>
      <c r="I10" s="203"/>
      <c r="J10" s="203"/>
      <c r="K10" s="110"/>
      <c r="L10" s="111" t="s">
        <v>140</v>
      </c>
      <c r="M10" s="110"/>
      <c r="N10" s="111" t="s">
        <v>141</v>
      </c>
      <c r="O10" s="111"/>
      <c r="P10" s="111" t="s">
        <v>110</v>
      </c>
      <c r="Q10" s="109"/>
      <c r="R10" s="110"/>
    </row>
    <row r="11" spans="1:18" ht="20.5" x14ac:dyDescent="0.65">
      <c r="A11" s="107"/>
      <c r="B11" s="53"/>
      <c r="C11" s="108"/>
      <c r="D11" s="110" t="s">
        <v>112</v>
      </c>
      <c r="E11" s="109"/>
      <c r="F11" s="187" t="s">
        <v>113</v>
      </c>
      <c r="G11" s="109"/>
      <c r="H11" s="110" t="s">
        <v>114</v>
      </c>
      <c r="I11" s="109"/>
      <c r="J11" s="110"/>
      <c r="K11" s="110"/>
      <c r="L11" s="111" t="s">
        <v>115</v>
      </c>
      <c r="M11" s="110"/>
      <c r="N11" s="111" t="s">
        <v>142</v>
      </c>
      <c r="O11" s="111"/>
      <c r="P11" s="111" t="s">
        <v>117</v>
      </c>
      <c r="Q11" s="109"/>
      <c r="R11" s="47" t="s">
        <v>118</v>
      </c>
    </row>
    <row r="12" spans="1:18" ht="20.5" x14ac:dyDescent="0.65">
      <c r="A12" s="107"/>
      <c r="B12" s="45" t="s">
        <v>5</v>
      </c>
      <c r="C12" s="116"/>
      <c r="D12" s="112" t="s">
        <v>120</v>
      </c>
      <c r="E12" s="109"/>
      <c r="F12" s="117" t="s">
        <v>121</v>
      </c>
      <c r="G12" s="109"/>
      <c r="H12" s="112" t="s">
        <v>122</v>
      </c>
      <c r="I12" s="109"/>
      <c r="J12" s="117" t="s">
        <v>123</v>
      </c>
      <c r="K12" s="111"/>
      <c r="L12" s="117" t="s">
        <v>124</v>
      </c>
      <c r="M12" s="111"/>
      <c r="N12" s="117" t="s">
        <v>143</v>
      </c>
      <c r="O12" s="111"/>
      <c r="P12" s="117" t="s">
        <v>126</v>
      </c>
      <c r="Q12" s="109"/>
      <c r="R12" s="112" t="s">
        <v>129</v>
      </c>
    </row>
    <row r="13" spans="1:18" x14ac:dyDescent="0.6">
      <c r="A13" s="107"/>
      <c r="B13" s="53"/>
      <c r="C13" s="116"/>
      <c r="D13" s="108"/>
      <c r="E13" s="116"/>
      <c r="F13" s="114"/>
      <c r="G13" s="116"/>
      <c r="H13" s="108"/>
      <c r="I13" s="116"/>
      <c r="J13" s="114"/>
      <c r="K13" s="114"/>
      <c r="M13" s="114"/>
      <c r="N13" s="114"/>
      <c r="O13" s="114"/>
      <c r="Q13" s="116"/>
      <c r="R13" s="39"/>
    </row>
    <row r="14" spans="1:18" s="72" customFormat="1" ht="23.9" customHeight="1" x14ac:dyDescent="0.6">
      <c r="A14" s="120" t="s">
        <v>130</v>
      </c>
      <c r="B14" s="188"/>
      <c r="C14" s="189"/>
      <c r="D14" s="12">
        <v>2352976</v>
      </c>
      <c r="E14" s="13"/>
      <c r="F14" s="18">
        <v>-272294</v>
      </c>
      <c r="G14" s="18"/>
      <c r="H14" s="18">
        <v>0</v>
      </c>
      <c r="I14" s="18"/>
      <c r="J14" s="18">
        <v>-91181</v>
      </c>
      <c r="K14" s="18"/>
      <c r="L14" s="18">
        <v>0</v>
      </c>
      <c r="M14" s="18"/>
      <c r="N14" s="18">
        <v>0</v>
      </c>
      <c r="O14" s="18"/>
      <c r="P14" s="18">
        <v>0</v>
      </c>
      <c r="Q14" s="18"/>
      <c r="R14" s="18">
        <v>1989501</v>
      </c>
    </row>
    <row r="15" spans="1:18" s="72" customFormat="1" ht="23.9" customHeight="1" x14ac:dyDescent="0.6">
      <c r="A15" s="40" t="s">
        <v>131</v>
      </c>
      <c r="B15" s="188"/>
      <c r="C15" s="189"/>
      <c r="D15" s="18">
        <v>14117858</v>
      </c>
      <c r="E15" s="13"/>
      <c r="F15" s="18">
        <v>-12909672</v>
      </c>
      <c r="G15" s="18"/>
      <c r="H15" s="18">
        <v>0</v>
      </c>
      <c r="I15" s="18"/>
      <c r="J15" s="18">
        <v>0</v>
      </c>
      <c r="K15" s="18"/>
      <c r="L15" s="18">
        <v>0</v>
      </c>
      <c r="M15" s="18"/>
      <c r="N15" s="18">
        <v>0</v>
      </c>
      <c r="O15" s="18"/>
      <c r="P15" s="18">
        <v>0</v>
      </c>
      <c r="Q15" s="18"/>
      <c r="R15" s="18">
        <f>SUM(D15:J15)</f>
        <v>1208186</v>
      </c>
    </row>
    <row r="16" spans="1:18" s="72" customFormat="1" ht="23.9" hidden="1" customHeight="1" x14ac:dyDescent="0.6">
      <c r="A16" s="120" t="s">
        <v>132</v>
      </c>
      <c r="B16" s="188"/>
      <c r="C16" s="189"/>
      <c r="D16" s="18">
        <v>0</v>
      </c>
      <c r="E16" s="13"/>
      <c r="F16" s="18">
        <v>0</v>
      </c>
      <c r="G16" s="18"/>
      <c r="H16" s="18">
        <v>0</v>
      </c>
      <c r="I16" s="18"/>
      <c r="J16" s="18">
        <v>0</v>
      </c>
      <c r="K16" s="18"/>
      <c r="L16" s="18">
        <v>0</v>
      </c>
      <c r="M16" s="18"/>
      <c r="N16" s="18">
        <v>0</v>
      </c>
      <c r="O16" s="18"/>
      <c r="P16" s="18">
        <v>0</v>
      </c>
      <c r="Q16" s="18"/>
      <c r="R16" s="18">
        <f t="shared" ref="R16:R17" si="0">SUM(D16:J16)</f>
        <v>0</v>
      </c>
    </row>
    <row r="17" spans="1:18" s="72" customFormat="1" ht="23.9" customHeight="1" x14ac:dyDescent="0.6">
      <c r="A17" s="120" t="s">
        <v>133</v>
      </c>
      <c r="B17" s="190"/>
      <c r="D17" s="18">
        <v>0</v>
      </c>
      <c r="E17" s="12"/>
      <c r="F17" s="18">
        <v>0</v>
      </c>
      <c r="G17" s="18"/>
      <c r="H17" s="18">
        <v>0</v>
      </c>
      <c r="I17" s="18"/>
      <c r="J17" s="18">
        <v>55615</v>
      </c>
      <c r="K17" s="18"/>
      <c r="L17" s="18">
        <v>0</v>
      </c>
      <c r="M17" s="18"/>
      <c r="N17" s="18">
        <v>0</v>
      </c>
      <c r="O17" s="18"/>
      <c r="P17" s="18">
        <v>0</v>
      </c>
      <c r="Q17" s="18"/>
      <c r="R17" s="18">
        <f t="shared" si="0"/>
        <v>55615</v>
      </c>
    </row>
    <row r="18" spans="1:18" s="72" customFormat="1" ht="23.9" customHeight="1" thickBot="1" x14ac:dyDescent="0.65">
      <c r="A18" s="191" t="s">
        <v>298</v>
      </c>
      <c r="B18" s="190"/>
      <c r="D18" s="63">
        <f>SUM(D14:D17)</f>
        <v>16470834</v>
      </c>
      <c r="E18" s="192"/>
      <c r="F18" s="193">
        <f>SUM(F14:F17)</f>
        <v>-13181966</v>
      </c>
      <c r="G18" s="18"/>
      <c r="H18" s="193">
        <v>0</v>
      </c>
      <c r="I18" s="18"/>
      <c r="J18" s="193">
        <f>SUM(J14:J17)</f>
        <v>-35566</v>
      </c>
      <c r="K18" s="18"/>
      <c r="L18" s="193">
        <v>0</v>
      </c>
      <c r="M18" s="18"/>
      <c r="N18" s="193">
        <v>0</v>
      </c>
      <c r="O18" s="18"/>
      <c r="P18" s="193">
        <v>0</v>
      </c>
      <c r="Q18" s="18"/>
      <c r="R18" s="193">
        <f>SUM(R14:R17)</f>
        <v>3253302</v>
      </c>
    </row>
    <row r="19" spans="1:18" s="72" customFormat="1" ht="23.15" customHeight="1" thickTop="1" x14ac:dyDescent="0.6">
      <c r="A19" s="191"/>
      <c r="B19" s="190"/>
      <c r="D19" s="59"/>
      <c r="E19" s="192"/>
      <c r="F19" s="59"/>
      <c r="G19" s="192"/>
      <c r="H19" s="59"/>
      <c r="I19" s="192"/>
      <c r="J19" s="59"/>
      <c r="K19" s="194"/>
      <c r="L19" s="59"/>
      <c r="M19" s="194"/>
      <c r="N19" s="59"/>
      <c r="O19" s="194"/>
      <c r="P19" s="59"/>
      <c r="Q19" s="13"/>
      <c r="R19" s="59"/>
    </row>
    <row r="20" spans="1:18" x14ac:dyDescent="0.6">
      <c r="A20" s="40" t="s">
        <v>134</v>
      </c>
      <c r="B20" s="39"/>
      <c r="D20" s="56">
        <v>16470976</v>
      </c>
      <c r="E20" s="56"/>
      <c r="F20" s="56">
        <v>-13182061</v>
      </c>
      <c r="G20" s="24"/>
      <c r="H20" s="18">
        <v>0</v>
      </c>
      <c r="I20" s="18"/>
      <c r="J20" s="18">
        <v>49990</v>
      </c>
      <c r="K20" s="18"/>
      <c r="L20" s="18">
        <v>0</v>
      </c>
      <c r="M20" s="18"/>
      <c r="N20" s="18">
        <v>0</v>
      </c>
      <c r="O20" s="18"/>
      <c r="P20" s="18">
        <v>0</v>
      </c>
      <c r="Q20" s="18"/>
      <c r="R20" s="18">
        <v>3338905</v>
      </c>
    </row>
    <row r="21" spans="1:18" x14ac:dyDescent="0.6">
      <c r="A21" s="40" t="s">
        <v>131</v>
      </c>
      <c r="B21" s="39">
        <v>33</v>
      </c>
      <c r="D21" s="56">
        <v>3</v>
      </c>
      <c r="E21" s="56"/>
      <c r="F21" s="56">
        <v>-1</v>
      </c>
      <c r="G21" s="24"/>
      <c r="H21" s="18">
        <v>0</v>
      </c>
      <c r="I21" s="18"/>
      <c r="J21" s="18">
        <v>0</v>
      </c>
      <c r="K21" s="18"/>
      <c r="L21" s="18">
        <v>0</v>
      </c>
      <c r="M21" s="18"/>
      <c r="N21" s="18">
        <v>0</v>
      </c>
      <c r="O21" s="18"/>
      <c r="P21" s="18">
        <v>0</v>
      </c>
      <c r="Q21" s="18"/>
      <c r="R21" s="18">
        <f>SUM(D21:J21)</f>
        <v>2</v>
      </c>
    </row>
    <row r="22" spans="1:18" hidden="1" x14ac:dyDescent="0.6">
      <c r="A22" s="40" t="s">
        <v>132</v>
      </c>
      <c r="B22" s="39"/>
      <c r="D22" s="56">
        <v>0</v>
      </c>
      <c r="E22" s="56"/>
      <c r="F22" s="56">
        <v>0</v>
      </c>
      <c r="G22" s="56"/>
      <c r="H22" s="12">
        <v>0</v>
      </c>
      <c r="I22" s="56"/>
      <c r="J22" s="56">
        <v>0</v>
      </c>
      <c r="K22" s="56"/>
      <c r="L22" s="12">
        <v>0</v>
      </c>
      <c r="M22" s="56"/>
      <c r="N22" s="12">
        <v>0</v>
      </c>
      <c r="O22" s="56"/>
      <c r="P22" s="12">
        <v>0</v>
      </c>
      <c r="Q22" s="56"/>
      <c r="R22" s="56">
        <v>0</v>
      </c>
    </row>
    <row r="23" spans="1:18" x14ac:dyDescent="0.6">
      <c r="A23" s="40" t="s">
        <v>133</v>
      </c>
      <c r="B23" s="39"/>
      <c r="D23" s="18">
        <v>0</v>
      </c>
      <c r="E23" s="18"/>
      <c r="F23" s="18">
        <v>0</v>
      </c>
      <c r="G23" s="18"/>
      <c r="H23" s="18">
        <v>0</v>
      </c>
      <c r="I23" s="18"/>
      <c r="J23" s="18">
        <f>PL!H74</f>
        <v>-115126</v>
      </c>
      <c r="K23" s="18"/>
      <c r="L23" s="18">
        <v>0</v>
      </c>
      <c r="M23" s="18"/>
      <c r="N23" s="18">
        <v>0</v>
      </c>
      <c r="O23" s="18"/>
      <c r="P23" s="18">
        <v>0</v>
      </c>
      <c r="Q23" s="18"/>
      <c r="R23" s="56">
        <f>SUM(D23:J23)</f>
        <v>-115126</v>
      </c>
    </row>
    <row r="24" spans="1:18" ht="20.5" thickBot="1" x14ac:dyDescent="0.65">
      <c r="A24" s="113" t="s">
        <v>299</v>
      </c>
      <c r="B24" s="39"/>
      <c r="D24" s="195">
        <f>SUM(D20:D23)</f>
        <v>16470979</v>
      </c>
      <c r="E24" s="56"/>
      <c r="F24" s="195">
        <f>SUM(F20:F23)</f>
        <v>-13182062</v>
      </c>
      <c r="G24" s="56"/>
      <c r="H24" s="193">
        <v>0</v>
      </c>
      <c r="I24" s="18"/>
      <c r="J24" s="193">
        <f>SUM(J20:J23)</f>
        <v>-65136</v>
      </c>
      <c r="K24" s="18"/>
      <c r="L24" s="193">
        <v>0</v>
      </c>
      <c r="M24" s="18"/>
      <c r="N24" s="193">
        <v>0</v>
      </c>
      <c r="O24" s="18"/>
      <c r="P24" s="193">
        <v>0</v>
      </c>
      <c r="Q24" s="18"/>
      <c r="R24" s="193">
        <f>SUM(R20:R23)</f>
        <v>3223781</v>
      </c>
    </row>
    <row r="25" spans="1:18" ht="20.5" thickTop="1" x14ac:dyDescent="0.6">
      <c r="D25" s="89"/>
    </row>
    <row r="26" spans="1:18" x14ac:dyDescent="0.6">
      <c r="A26" s="77" t="s">
        <v>58</v>
      </c>
    </row>
    <row r="27" spans="1:18" x14ac:dyDescent="0.6">
      <c r="A27" s="77"/>
    </row>
    <row r="28" spans="1:18" x14ac:dyDescent="0.6">
      <c r="A28" s="77"/>
    </row>
    <row r="29" spans="1:18" x14ac:dyDescent="0.6">
      <c r="A29" s="77"/>
    </row>
    <row r="30" spans="1:18" x14ac:dyDescent="0.6">
      <c r="A30" s="200" t="s">
        <v>137</v>
      </c>
      <c r="B30" s="200"/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</row>
    <row r="31" spans="1:18" x14ac:dyDescent="0.6">
      <c r="A31" s="200" t="s">
        <v>144</v>
      </c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</row>
    <row r="32" spans="1:18" x14ac:dyDescent="0.6">
      <c r="A32" s="77"/>
    </row>
    <row r="33" spans="1:18" x14ac:dyDescent="0.6">
      <c r="A33" s="205" t="s">
        <v>145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</row>
  </sheetData>
  <mergeCells count="11">
    <mergeCell ref="L8:P8"/>
    <mergeCell ref="H10:J10"/>
    <mergeCell ref="A30:R30"/>
    <mergeCell ref="A31:R31"/>
    <mergeCell ref="A33:R33"/>
    <mergeCell ref="D7:R7"/>
    <mergeCell ref="P1:R1"/>
    <mergeCell ref="A2:R2"/>
    <mergeCell ref="A3:R3"/>
    <mergeCell ref="A4:R4"/>
    <mergeCell ref="D6:R6"/>
  </mergeCells>
  <pageMargins left="0.7" right="0.7" top="0.75" bottom="0.75" header="0.3" footer="0.3"/>
  <pageSetup paperSize="9" scale="73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5B27B-BDC9-4184-A8F7-D6FEC61DACB1}">
  <sheetPr>
    <pageSetUpPr fitToPage="1"/>
  </sheetPr>
  <dimension ref="A1:J104"/>
  <sheetViews>
    <sheetView view="pageBreakPreview" topLeftCell="A82" zoomScale="90" zoomScaleNormal="100" zoomScaleSheetLayoutView="90" workbookViewId="0">
      <selection activeCell="J88" sqref="J88"/>
    </sheetView>
  </sheetViews>
  <sheetFormatPr defaultColWidth="9.08203125" defaultRowHeight="20" x14ac:dyDescent="0.6"/>
  <cols>
    <col min="1" max="1" width="44.58203125" style="40" customWidth="1"/>
    <col min="2" max="2" width="8.6640625" style="41" customWidth="1"/>
    <col min="3" max="3" width="1" style="41" customWidth="1"/>
    <col min="4" max="4" width="14.6640625" style="41" customWidth="1"/>
    <col min="5" max="5" width="1" style="41" customWidth="1"/>
    <col min="6" max="6" width="13.6640625" style="41" customWidth="1"/>
    <col min="7" max="7" width="1" style="41" customWidth="1"/>
    <col min="8" max="8" width="15.08203125" style="74" customWidth="1"/>
    <col min="9" max="9" width="1" style="41" customWidth="1"/>
    <col min="10" max="10" width="14.6640625" style="41" customWidth="1"/>
    <col min="11" max="16384" width="9.08203125" style="41"/>
  </cols>
  <sheetData>
    <row r="1" spans="1:10" x14ac:dyDescent="0.6">
      <c r="H1" s="201" t="s">
        <v>104</v>
      </c>
      <c r="I1" s="201"/>
      <c r="J1" s="201"/>
    </row>
    <row r="2" spans="1:10" ht="20.5" x14ac:dyDescent="0.65">
      <c r="A2" s="196" t="s">
        <v>0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0" ht="20.5" x14ac:dyDescent="0.6">
      <c r="A3" s="207" t="s">
        <v>146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ht="20.5" x14ac:dyDescent="0.65">
      <c r="A4" s="202" t="s">
        <v>300</v>
      </c>
      <c r="B4" s="202"/>
      <c r="C4" s="202"/>
      <c r="D4" s="202"/>
      <c r="E4" s="202"/>
      <c r="F4" s="202"/>
      <c r="G4" s="202"/>
      <c r="H4" s="202"/>
      <c r="I4" s="202"/>
      <c r="J4" s="202"/>
    </row>
    <row r="5" spans="1:10" ht="20.5" x14ac:dyDescent="0.65">
      <c r="A5" s="44"/>
      <c r="B5" s="44"/>
      <c r="C5" s="44"/>
      <c r="D5" s="44"/>
      <c r="E5" s="44"/>
      <c r="F5" s="44"/>
      <c r="G5" s="44"/>
      <c r="H5" s="44"/>
      <c r="I5" s="44"/>
      <c r="J5" s="44"/>
    </row>
    <row r="6" spans="1:10" ht="20.5" x14ac:dyDescent="0.65">
      <c r="D6" s="197" t="s">
        <v>2</v>
      </c>
      <c r="E6" s="197"/>
      <c r="F6" s="197"/>
      <c r="G6" s="197"/>
      <c r="H6" s="197"/>
      <c r="I6" s="197"/>
      <c r="J6" s="197"/>
    </row>
    <row r="7" spans="1:10" ht="20.5" x14ac:dyDescent="0.65">
      <c r="A7" s="46"/>
      <c r="D7" s="198" t="s">
        <v>3</v>
      </c>
      <c r="E7" s="198"/>
      <c r="F7" s="198"/>
      <c r="H7" s="198" t="s">
        <v>4</v>
      </c>
      <c r="I7" s="198"/>
      <c r="J7" s="198"/>
    </row>
    <row r="8" spans="1:10" ht="20.5" x14ac:dyDescent="0.65">
      <c r="A8" s="46"/>
      <c r="D8" s="197" t="s">
        <v>323</v>
      </c>
      <c r="E8" s="197"/>
      <c r="F8" s="197"/>
      <c r="G8" s="197"/>
      <c r="H8" s="197"/>
      <c r="I8" s="197"/>
      <c r="J8" s="197"/>
    </row>
    <row r="9" spans="1:10" ht="20.5" x14ac:dyDescent="0.65">
      <c r="B9" s="45" t="s">
        <v>5</v>
      </c>
      <c r="C9" s="47"/>
      <c r="D9" s="48">
        <v>2567</v>
      </c>
      <c r="E9" s="49"/>
      <c r="F9" s="48">
        <v>2566</v>
      </c>
      <c r="G9" s="47"/>
      <c r="H9" s="50">
        <v>2567</v>
      </c>
      <c r="I9" s="47"/>
      <c r="J9" s="48">
        <v>2566</v>
      </c>
    </row>
    <row r="10" spans="1:10" ht="20.5" x14ac:dyDescent="0.65">
      <c r="A10" s="51" t="s">
        <v>147</v>
      </c>
      <c r="B10" s="39"/>
      <c r="C10" s="39"/>
      <c r="D10" s="52"/>
      <c r="E10" s="52"/>
      <c r="F10" s="53" t="s">
        <v>343</v>
      </c>
      <c r="G10" s="39"/>
      <c r="H10" s="54"/>
      <c r="I10" s="52"/>
      <c r="J10" s="52"/>
    </row>
    <row r="11" spans="1:10" x14ac:dyDescent="0.6">
      <c r="A11" s="40" t="s">
        <v>325</v>
      </c>
      <c r="B11" s="39"/>
      <c r="C11" s="39"/>
      <c r="D11" s="17">
        <v>17128</v>
      </c>
      <c r="E11" s="17"/>
      <c r="F11" s="17">
        <v>44584</v>
      </c>
      <c r="G11" s="55"/>
      <c r="H11" s="17">
        <v>17128</v>
      </c>
      <c r="I11" s="17"/>
      <c r="J11" s="12">
        <v>35426</v>
      </c>
    </row>
    <row r="12" spans="1:10" x14ac:dyDescent="0.6">
      <c r="A12" s="40" t="s">
        <v>326</v>
      </c>
      <c r="B12" s="39"/>
      <c r="C12" s="39"/>
      <c r="D12" s="17">
        <v>8009</v>
      </c>
      <c r="E12" s="17"/>
      <c r="F12" s="18">
        <v>0</v>
      </c>
      <c r="G12" s="18"/>
      <c r="H12" s="18">
        <v>0</v>
      </c>
      <c r="I12" s="18"/>
      <c r="J12" s="18">
        <v>0</v>
      </c>
    </row>
    <row r="13" spans="1:10" x14ac:dyDescent="0.6">
      <c r="A13" s="40" t="s">
        <v>327</v>
      </c>
      <c r="B13" s="39"/>
      <c r="C13" s="39"/>
      <c r="D13" s="17">
        <v>63442</v>
      </c>
      <c r="E13" s="17"/>
      <c r="F13" s="18">
        <v>90931</v>
      </c>
      <c r="G13" s="18"/>
      <c r="H13" s="18">
        <v>0</v>
      </c>
      <c r="I13" s="18"/>
      <c r="J13" s="18">
        <v>0</v>
      </c>
    </row>
    <row r="14" spans="1:10" x14ac:dyDescent="0.6">
      <c r="A14" s="40" t="s">
        <v>328</v>
      </c>
      <c r="B14" s="39"/>
      <c r="C14" s="39"/>
      <c r="D14" s="17">
        <v>2347</v>
      </c>
      <c r="E14" s="17"/>
      <c r="F14" s="18">
        <v>6263</v>
      </c>
      <c r="G14" s="18"/>
      <c r="H14" s="18">
        <v>0</v>
      </c>
      <c r="I14" s="18"/>
      <c r="J14" s="18">
        <v>0</v>
      </c>
    </row>
    <row r="15" spans="1:10" hidden="1" x14ac:dyDescent="0.6">
      <c r="A15" s="40" t="s">
        <v>148</v>
      </c>
      <c r="B15" s="39"/>
      <c r="C15" s="39"/>
      <c r="D15" s="17"/>
      <c r="E15" s="17"/>
      <c r="F15" s="17"/>
      <c r="G15" s="55"/>
      <c r="H15" s="17"/>
      <c r="I15" s="17"/>
      <c r="J15" s="17"/>
    </row>
    <row r="16" spans="1:10" ht="20.5" x14ac:dyDescent="0.65">
      <c r="A16" s="51" t="s">
        <v>149</v>
      </c>
      <c r="B16" s="39"/>
      <c r="C16" s="39"/>
      <c r="D16" s="17"/>
      <c r="E16" s="17"/>
      <c r="F16" s="17"/>
      <c r="G16" s="55"/>
      <c r="H16" s="17"/>
      <c r="I16" s="17"/>
      <c r="J16" s="12"/>
    </row>
    <row r="17" spans="1:10" x14ac:dyDescent="0.6">
      <c r="A17" s="40" t="s">
        <v>150</v>
      </c>
      <c r="B17" s="39"/>
      <c r="C17" s="39"/>
      <c r="D17" s="17">
        <v>20664</v>
      </c>
      <c r="E17" s="17"/>
      <c r="F17" s="17">
        <v>17945</v>
      </c>
      <c r="G17" s="55"/>
      <c r="H17" s="56">
        <v>25711</v>
      </c>
      <c r="I17" s="17"/>
      <c r="J17" s="56">
        <v>4597</v>
      </c>
    </row>
    <row r="18" spans="1:10" ht="19.399999999999999" customHeight="1" x14ac:dyDescent="0.6">
      <c r="A18" s="40" t="s">
        <v>151</v>
      </c>
      <c r="B18" s="39"/>
      <c r="C18" s="39"/>
      <c r="D18" s="17">
        <v>0</v>
      </c>
      <c r="E18" s="17"/>
      <c r="F18" s="18">
        <v>43</v>
      </c>
      <c r="G18" s="18"/>
      <c r="H18" s="18">
        <v>0</v>
      </c>
      <c r="I18" s="18"/>
      <c r="J18" s="18">
        <v>0</v>
      </c>
    </row>
    <row r="19" spans="1:10" ht="19.399999999999999" customHeight="1" x14ac:dyDescent="0.6">
      <c r="A19" s="40" t="s">
        <v>152</v>
      </c>
      <c r="B19" s="39"/>
      <c r="C19" s="39"/>
      <c r="D19" s="17">
        <v>0</v>
      </c>
      <c r="E19" s="17"/>
      <c r="F19" s="18">
        <v>111581</v>
      </c>
      <c r="G19" s="18"/>
      <c r="H19" s="18">
        <v>0</v>
      </c>
      <c r="I19" s="18"/>
      <c r="J19" s="18">
        <v>110714</v>
      </c>
    </row>
    <row r="20" spans="1:10" ht="19.399999999999999" hidden="1" customHeight="1" x14ac:dyDescent="0.6">
      <c r="A20" s="40" t="s">
        <v>153</v>
      </c>
      <c r="B20" s="39"/>
      <c r="C20" s="39"/>
      <c r="D20" s="17"/>
      <c r="E20" s="17"/>
      <c r="F20" s="18"/>
      <c r="G20" s="18"/>
      <c r="H20" s="18"/>
      <c r="I20" s="18"/>
      <c r="J20" s="18"/>
    </row>
    <row r="21" spans="1:10" ht="19.399999999999999" hidden="1" customHeight="1" x14ac:dyDescent="0.6">
      <c r="A21" s="40" t="s">
        <v>154</v>
      </c>
      <c r="B21" s="39"/>
      <c r="C21" s="39"/>
      <c r="D21" s="17"/>
      <c r="E21" s="17"/>
      <c r="F21" s="18"/>
      <c r="G21" s="18"/>
      <c r="H21" s="18"/>
      <c r="I21" s="18"/>
      <c r="J21" s="18"/>
    </row>
    <row r="22" spans="1:10" ht="19.399999999999999" hidden="1" customHeight="1" x14ac:dyDescent="0.6">
      <c r="A22" s="40" t="s">
        <v>155</v>
      </c>
      <c r="B22" s="39"/>
      <c r="C22" s="39"/>
      <c r="D22" s="17"/>
      <c r="E22" s="17"/>
      <c r="F22" s="18"/>
      <c r="G22" s="18"/>
      <c r="H22" s="18"/>
      <c r="I22" s="18"/>
      <c r="J22" s="18"/>
    </row>
    <row r="23" spans="1:10" ht="19.399999999999999" customHeight="1" x14ac:dyDescent="0.6">
      <c r="A23" s="40" t="s">
        <v>156</v>
      </c>
      <c r="B23" s="39"/>
      <c r="C23" s="39"/>
      <c r="D23" s="17">
        <v>1491</v>
      </c>
      <c r="E23" s="17"/>
      <c r="F23" s="18">
        <v>712</v>
      </c>
      <c r="G23" s="18"/>
      <c r="H23" s="18">
        <v>4</v>
      </c>
      <c r="I23" s="18"/>
      <c r="J23" s="18">
        <v>9</v>
      </c>
    </row>
    <row r="24" spans="1:10" ht="19.399999999999999" customHeight="1" x14ac:dyDescent="0.6">
      <c r="A24" s="40" t="s">
        <v>157</v>
      </c>
      <c r="B24" s="39"/>
      <c r="C24" s="39"/>
      <c r="D24" s="17">
        <v>342</v>
      </c>
      <c r="E24" s="17"/>
      <c r="F24" s="17">
        <v>1359</v>
      </c>
      <c r="G24" s="55"/>
      <c r="H24" s="17">
        <v>1045</v>
      </c>
      <c r="I24" s="17"/>
      <c r="J24" s="56">
        <v>732</v>
      </c>
    </row>
    <row r="25" spans="1:10" ht="20.5" x14ac:dyDescent="0.65">
      <c r="A25" s="51" t="s">
        <v>158</v>
      </c>
      <c r="B25" s="39"/>
      <c r="C25" s="39"/>
      <c r="D25" s="57">
        <f>SUM(D11:D24)</f>
        <v>113423</v>
      </c>
      <c r="E25" s="56"/>
      <c r="F25" s="57">
        <f>SUM(F11:F24)</f>
        <v>273418</v>
      </c>
      <c r="G25" s="19"/>
      <c r="H25" s="57">
        <f>SUM(H11:H24)</f>
        <v>43888</v>
      </c>
      <c r="I25" s="56"/>
      <c r="J25" s="57">
        <f>SUM(J11:J24)</f>
        <v>151478</v>
      </c>
    </row>
    <row r="26" spans="1:10" ht="11.15" customHeight="1" x14ac:dyDescent="0.6">
      <c r="B26" s="39"/>
      <c r="C26" s="39"/>
      <c r="D26" s="56"/>
      <c r="E26" s="56"/>
      <c r="F26" s="56"/>
      <c r="G26" s="55"/>
      <c r="H26" s="56"/>
      <c r="I26" s="56"/>
      <c r="J26" s="56"/>
    </row>
    <row r="27" spans="1:10" ht="20.5" x14ac:dyDescent="0.65">
      <c r="A27" s="51" t="s">
        <v>159</v>
      </c>
      <c r="B27" s="39"/>
      <c r="C27" s="39"/>
      <c r="D27" s="56"/>
      <c r="E27" s="56"/>
      <c r="F27" s="56"/>
      <c r="G27" s="55"/>
      <c r="H27" s="56"/>
      <c r="I27" s="56"/>
      <c r="J27" s="56"/>
    </row>
    <row r="28" spans="1:10" x14ac:dyDescent="0.6">
      <c r="A28" s="40" t="s">
        <v>329</v>
      </c>
      <c r="B28" s="39"/>
      <c r="C28" s="39"/>
      <c r="D28" s="17">
        <v>23229</v>
      </c>
      <c r="E28" s="17"/>
      <c r="F28" s="12">
        <v>39554</v>
      </c>
      <c r="G28" s="55"/>
      <c r="H28" s="20">
        <v>23229</v>
      </c>
      <c r="I28" s="12"/>
      <c r="J28" s="12">
        <v>40578</v>
      </c>
    </row>
    <row r="29" spans="1:10" x14ac:dyDescent="0.6">
      <c r="A29" s="40" t="s">
        <v>330</v>
      </c>
      <c r="B29" s="39"/>
      <c r="C29" s="39"/>
      <c r="D29" s="17">
        <v>7227</v>
      </c>
      <c r="E29" s="17"/>
      <c r="F29" s="18">
        <v>0</v>
      </c>
      <c r="G29" s="18"/>
      <c r="H29" s="18">
        <v>0</v>
      </c>
      <c r="I29" s="18"/>
      <c r="J29" s="18">
        <v>0</v>
      </c>
    </row>
    <row r="30" spans="1:10" x14ac:dyDescent="0.6">
      <c r="A30" s="40" t="s">
        <v>331</v>
      </c>
      <c r="B30" s="39"/>
      <c r="C30" s="39"/>
      <c r="D30" s="17">
        <v>26177</v>
      </c>
      <c r="E30" s="17"/>
      <c r="F30" s="18">
        <v>34109</v>
      </c>
      <c r="G30" s="18"/>
      <c r="H30" s="18">
        <v>0</v>
      </c>
      <c r="I30" s="18"/>
      <c r="J30" s="18">
        <v>0</v>
      </c>
    </row>
    <row r="31" spans="1:10" x14ac:dyDescent="0.6">
      <c r="A31" s="40" t="s">
        <v>332</v>
      </c>
      <c r="B31" s="39"/>
      <c r="C31" s="39"/>
      <c r="D31" s="17">
        <v>2304</v>
      </c>
      <c r="E31" s="17"/>
      <c r="F31" s="18">
        <v>5349</v>
      </c>
      <c r="G31" s="18"/>
      <c r="H31" s="18">
        <v>0</v>
      </c>
      <c r="I31" s="18"/>
      <c r="J31" s="18">
        <v>0</v>
      </c>
    </row>
    <row r="32" spans="1:10" hidden="1" x14ac:dyDescent="0.6">
      <c r="A32" s="40" t="s">
        <v>160</v>
      </c>
      <c r="B32" s="39"/>
      <c r="C32" s="39"/>
      <c r="D32" s="17"/>
      <c r="E32" s="17"/>
      <c r="F32" s="18"/>
      <c r="G32" s="18"/>
      <c r="H32" s="18"/>
      <c r="I32" s="18"/>
      <c r="J32" s="18"/>
    </row>
    <row r="33" spans="1:10" x14ac:dyDescent="0.6">
      <c r="A33" s="40" t="s">
        <v>333</v>
      </c>
      <c r="B33" s="39"/>
      <c r="C33" s="39"/>
      <c r="D33" s="17">
        <v>193</v>
      </c>
      <c r="E33" s="17"/>
      <c r="F33" s="18">
        <v>322</v>
      </c>
      <c r="G33" s="18"/>
      <c r="H33" s="18">
        <v>0</v>
      </c>
      <c r="I33" s="18"/>
      <c r="J33" s="18">
        <v>0</v>
      </c>
    </row>
    <row r="34" spans="1:10" x14ac:dyDescent="0.6">
      <c r="A34" s="40" t="s">
        <v>334</v>
      </c>
      <c r="B34" s="39"/>
      <c r="C34" s="39"/>
      <c r="D34" s="17">
        <v>43425</v>
      </c>
      <c r="E34" s="17"/>
      <c r="F34" s="18">
        <v>71013</v>
      </c>
      <c r="G34" s="18"/>
      <c r="H34" s="18">
        <v>25547</v>
      </c>
      <c r="I34" s="18"/>
      <c r="J34" s="18">
        <v>33254</v>
      </c>
    </row>
    <row r="35" spans="1:10" x14ac:dyDescent="0.6">
      <c r="A35" s="41" t="s">
        <v>344</v>
      </c>
      <c r="B35" s="39"/>
      <c r="C35" s="39"/>
      <c r="D35" s="78">
        <v>8</v>
      </c>
      <c r="E35" s="79"/>
      <c r="F35" s="18">
        <v>0</v>
      </c>
      <c r="G35" s="80"/>
      <c r="H35" s="80">
        <v>8</v>
      </c>
      <c r="I35" s="80"/>
      <c r="J35" s="18">
        <v>0</v>
      </c>
    </row>
    <row r="36" spans="1:10" x14ac:dyDescent="0.6">
      <c r="A36" s="40" t="s">
        <v>346</v>
      </c>
      <c r="B36" s="39"/>
      <c r="C36" s="39"/>
      <c r="D36" s="17">
        <v>60850</v>
      </c>
      <c r="E36" s="17"/>
      <c r="F36" s="18">
        <v>0</v>
      </c>
      <c r="G36" s="18"/>
      <c r="H36" s="18">
        <v>60850</v>
      </c>
      <c r="I36" s="18"/>
      <c r="J36" s="18">
        <v>0</v>
      </c>
    </row>
    <row r="37" spans="1:10" x14ac:dyDescent="0.6">
      <c r="A37" s="40" t="s">
        <v>345</v>
      </c>
      <c r="B37" s="39"/>
      <c r="C37" s="39"/>
      <c r="D37" s="17">
        <v>81687</v>
      </c>
      <c r="E37" s="17"/>
      <c r="F37" s="18">
        <v>0</v>
      </c>
      <c r="G37" s="18"/>
      <c r="H37" s="18">
        <v>0</v>
      </c>
      <c r="I37" s="18"/>
      <c r="J37" s="18">
        <v>0</v>
      </c>
    </row>
    <row r="38" spans="1:10" x14ac:dyDescent="0.6">
      <c r="A38" s="40" t="s">
        <v>350</v>
      </c>
      <c r="B38" s="39"/>
      <c r="C38" s="39"/>
      <c r="D38" s="18">
        <v>0</v>
      </c>
      <c r="E38" s="17"/>
      <c r="F38" s="18">
        <v>0</v>
      </c>
      <c r="G38" s="18"/>
      <c r="H38" s="18">
        <v>53000</v>
      </c>
      <c r="I38" s="18"/>
      <c r="J38" s="18">
        <v>0</v>
      </c>
    </row>
    <row r="39" spans="1:10" hidden="1" x14ac:dyDescent="0.6">
      <c r="A39" s="40" t="s">
        <v>335</v>
      </c>
      <c r="B39" s="39"/>
      <c r="C39" s="39"/>
      <c r="D39" s="17">
        <v>0</v>
      </c>
      <c r="E39" s="17"/>
      <c r="F39" s="18"/>
      <c r="G39" s="18"/>
      <c r="H39" s="18"/>
      <c r="I39" s="18"/>
      <c r="J39" s="18"/>
    </row>
    <row r="40" spans="1:10" x14ac:dyDescent="0.6">
      <c r="A40" s="58" t="s">
        <v>336</v>
      </c>
      <c r="B40" s="39"/>
      <c r="C40" s="39"/>
      <c r="D40" s="21">
        <v>14067</v>
      </c>
      <c r="E40" s="17"/>
      <c r="F40" s="18">
        <v>35323</v>
      </c>
      <c r="G40" s="18"/>
      <c r="H40" s="18">
        <v>4238</v>
      </c>
      <c r="I40" s="18"/>
      <c r="J40" s="18">
        <v>5737</v>
      </c>
    </row>
    <row r="41" spans="1:10" ht="20.5" x14ac:dyDescent="0.65">
      <c r="A41" s="51" t="s">
        <v>163</v>
      </c>
      <c r="B41" s="39"/>
      <c r="C41" s="39"/>
      <c r="D41" s="57">
        <f>SUM(D28:D40)</f>
        <v>259167</v>
      </c>
      <c r="E41" s="56"/>
      <c r="F41" s="57">
        <f>SUM(F28:F40)</f>
        <v>185670</v>
      </c>
      <c r="G41" s="19">
        <v>0</v>
      </c>
      <c r="H41" s="57">
        <f>SUM(H28:H40)</f>
        <v>166872</v>
      </c>
      <c r="I41" s="56"/>
      <c r="J41" s="57">
        <f>SUM(J28:J40)</f>
        <v>79569</v>
      </c>
    </row>
    <row r="42" spans="1:10" ht="9.65" customHeight="1" x14ac:dyDescent="0.65">
      <c r="A42" s="51"/>
      <c r="B42" s="39"/>
      <c r="C42" s="39"/>
      <c r="D42" s="17"/>
      <c r="E42" s="17"/>
      <c r="F42" s="17"/>
      <c r="G42" s="22"/>
      <c r="H42" s="17"/>
      <c r="I42" s="56"/>
      <c r="J42" s="56"/>
    </row>
    <row r="43" spans="1:10" ht="20.5" x14ac:dyDescent="0.65">
      <c r="A43" s="51" t="s">
        <v>164</v>
      </c>
      <c r="B43" s="39"/>
      <c r="C43" s="39"/>
      <c r="D43" s="23">
        <v>-688</v>
      </c>
      <c r="E43" s="12"/>
      <c r="F43" s="23">
        <v>22804</v>
      </c>
      <c r="G43" s="24"/>
      <c r="H43" s="25">
        <v>0</v>
      </c>
      <c r="I43" s="18"/>
      <c r="J43" s="25">
        <v>0</v>
      </c>
    </row>
    <row r="44" spans="1:10" x14ac:dyDescent="0.6">
      <c r="A44" s="40" t="s">
        <v>337</v>
      </c>
      <c r="B44" s="39"/>
      <c r="C44" s="39"/>
      <c r="D44" s="56">
        <f>D25-D41+D43</f>
        <v>-146432</v>
      </c>
      <c r="E44" s="56"/>
      <c r="F44" s="56">
        <f>F25-F41+F43</f>
        <v>110552</v>
      </c>
      <c r="G44" s="17"/>
      <c r="H44" s="56">
        <f>H25-H41</f>
        <v>-122984</v>
      </c>
      <c r="I44" s="17"/>
      <c r="J44" s="56">
        <f>J25-J41</f>
        <v>71909</v>
      </c>
    </row>
    <row r="45" spans="1:10" x14ac:dyDescent="0.6">
      <c r="A45" s="40" t="s">
        <v>338</v>
      </c>
      <c r="B45" s="39"/>
      <c r="C45" s="39"/>
      <c r="D45" s="56">
        <v>18276</v>
      </c>
      <c r="E45" s="17"/>
      <c r="F45" s="59">
        <v>-7345</v>
      </c>
      <c r="G45" s="55"/>
      <c r="H45" s="25">
        <v>0</v>
      </c>
      <c r="I45" s="25"/>
      <c r="J45" s="25">
        <v>0</v>
      </c>
    </row>
    <row r="46" spans="1:10" ht="21" thickBot="1" x14ac:dyDescent="0.7">
      <c r="A46" s="51" t="s">
        <v>165</v>
      </c>
      <c r="B46" s="39"/>
      <c r="C46" s="39"/>
      <c r="D46" s="26">
        <f>D44+D45</f>
        <v>-128156</v>
      </c>
      <c r="E46" s="27"/>
      <c r="F46" s="26">
        <f>F44+F45</f>
        <v>103207</v>
      </c>
      <c r="G46" s="19"/>
      <c r="H46" s="26">
        <f>SUM(H44:H45)</f>
        <v>-122984</v>
      </c>
      <c r="I46" s="60"/>
      <c r="J46" s="28">
        <f>SUM(J44:J45)</f>
        <v>71909</v>
      </c>
    </row>
    <row r="47" spans="1:10" ht="21" thickTop="1" x14ac:dyDescent="0.65">
      <c r="A47" s="51"/>
      <c r="B47" s="39"/>
      <c r="C47" s="39"/>
      <c r="D47" s="11"/>
      <c r="E47" s="27"/>
      <c r="F47" s="11"/>
      <c r="G47" s="19"/>
      <c r="H47" s="11"/>
      <c r="I47" s="60"/>
      <c r="J47" s="29"/>
    </row>
    <row r="48" spans="1:10" ht="20.5" x14ac:dyDescent="0.65">
      <c r="A48" s="51"/>
      <c r="B48" s="39"/>
      <c r="C48" s="39"/>
      <c r="D48" s="11"/>
      <c r="E48" s="27"/>
      <c r="F48" s="11"/>
      <c r="G48" s="19"/>
      <c r="H48" s="11"/>
      <c r="I48" s="60"/>
      <c r="J48" s="29"/>
    </row>
    <row r="49" spans="1:10" x14ac:dyDescent="0.6">
      <c r="A49" s="200" t="s">
        <v>59</v>
      </c>
      <c r="B49" s="200"/>
      <c r="C49" s="200"/>
      <c r="D49" s="200"/>
      <c r="E49" s="200"/>
      <c r="F49" s="200"/>
      <c r="G49" s="200"/>
      <c r="H49" s="200"/>
      <c r="I49" s="200"/>
      <c r="J49" s="200"/>
    </row>
    <row r="50" spans="1:10" x14ac:dyDescent="0.6">
      <c r="A50" s="200" t="s">
        <v>166</v>
      </c>
      <c r="B50" s="200"/>
      <c r="C50" s="200"/>
      <c r="D50" s="200"/>
      <c r="E50" s="200"/>
      <c r="F50" s="200"/>
      <c r="G50" s="200"/>
      <c r="H50" s="200"/>
      <c r="I50" s="200"/>
      <c r="J50" s="200"/>
    </row>
    <row r="51" spans="1:10" ht="20.5" x14ac:dyDescent="0.65">
      <c r="A51" s="51"/>
      <c r="B51" s="39"/>
      <c r="C51" s="39"/>
      <c r="D51" s="11"/>
      <c r="E51" s="27"/>
      <c r="F51" s="11"/>
      <c r="G51" s="19"/>
      <c r="H51" s="11"/>
      <c r="I51" s="60"/>
      <c r="J51" s="29"/>
    </row>
    <row r="52" spans="1:10" ht="19.399999999999999" customHeight="1" x14ac:dyDescent="0.6">
      <c r="A52" s="205" t="s">
        <v>167</v>
      </c>
      <c r="B52" s="206"/>
      <c r="C52" s="206"/>
      <c r="D52" s="206"/>
      <c r="E52" s="206"/>
      <c r="F52" s="206"/>
      <c r="G52" s="206"/>
      <c r="H52" s="206"/>
      <c r="I52" s="206"/>
      <c r="J52" s="206"/>
    </row>
    <row r="53" spans="1:10" ht="20.5" x14ac:dyDescent="0.65">
      <c r="A53" s="51"/>
      <c r="B53" s="39"/>
      <c r="C53" s="39"/>
      <c r="D53" s="30"/>
      <c r="E53" s="30"/>
      <c r="F53" s="30"/>
      <c r="G53" s="22"/>
      <c r="H53" s="30"/>
      <c r="I53" s="60"/>
      <c r="J53" s="31"/>
    </row>
    <row r="54" spans="1:10" x14ac:dyDescent="0.6">
      <c r="H54" s="201" t="s">
        <v>104</v>
      </c>
      <c r="I54" s="201"/>
      <c r="J54" s="201"/>
    </row>
    <row r="55" spans="1:10" ht="20.5" x14ac:dyDescent="0.65">
      <c r="A55" s="196" t="s">
        <v>0</v>
      </c>
      <c r="B55" s="196"/>
      <c r="C55" s="196"/>
      <c r="D55" s="196"/>
      <c r="E55" s="196"/>
      <c r="F55" s="196"/>
      <c r="G55" s="196"/>
      <c r="H55" s="196"/>
      <c r="I55" s="196"/>
      <c r="J55" s="196"/>
    </row>
    <row r="56" spans="1:10" ht="20.5" x14ac:dyDescent="0.6">
      <c r="A56" s="207" t="s">
        <v>168</v>
      </c>
      <c r="B56" s="207"/>
      <c r="C56" s="207"/>
      <c r="D56" s="207"/>
      <c r="E56" s="207"/>
      <c r="F56" s="207"/>
      <c r="G56" s="207"/>
      <c r="H56" s="207"/>
      <c r="I56" s="207"/>
      <c r="J56" s="207"/>
    </row>
    <row r="57" spans="1:10" ht="20.5" x14ac:dyDescent="0.65">
      <c r="A57" s="202" t="s">
        <v>300</v>
      </c>
      <c r="B57" s="202"/>
      <c r="C57" s="202"/>
      <c r="D57" s="202"/>
      <c r="E57" s="202"/>
      <c r="F57" s="202"/>
      <c r="G57" s="202"/>
      <c r="H57" s="202"/>
      <c r="I57" s="202"/>
      <c r="J57" s="202"/>
    </row>
    <row r="58" spans="1:10" ht="20.5" x14ac:dyDescent="0.65">
      <c r="A58" s="44"/>
      <c r="B58" s="44"/>
      <c r="C58" s="44"/>
      <c r="D58" s="44"/>
      <c r="E58" s="44"/>
      <c r="F58" s="44"/>
      <c r="G58" s="44"/>
      <c r="H58" s="44"/>
      <c r="I58" s="44"/>
      <c r="J58" s="44"/>
    </row>
    <row r="59" spans="1:10" ht="20.5" x14ac:dyDescent="0.65">
      <c r="D59" s="197" t="s">
        <v>2</v>
      </c>
      <c r="E59" s="197"/>
      <c r="F59" s="197"/>
      <c r="G59" s="197"/>
      <c r="H59" s="197"/>
      <c r="I59" s="197"/>
      <c r="J59" s="197"/>
    </row>
    <row r="60" spans="1:10" ht="20.5" x14ac:dyDescent="0.65">
      <c r="A60" s="46"/>
      <c r="D60" s="198" t="s">
        <v>3</v>
      </c>
      <c r="E60" s="198"/>
      <c r="F60" s="198"/>
      <c r="H60" s="198" t="s">
        <v>4</v>
      </c>
      <c r="I60" s="198"/>
      <c r="J60" s="198"/>
    </row>
    <row r="61" spans="1:10" ht="20.5" x14ac:dyDescent="0.65">
      <c r="A61" s="46"/>
      <c r="D61" s="197" t="s">
        <v>323</v>
      </c>
      <c r="E61" s="197"/>
      <c r="F61" s="197"/>
      <c r="G61" s="197"/>
      <c r="H61" s="197"/>
      <c r="I61" s="197"/>
      <c r="J61" s="197"/>
    </row>
    <row r="62" spans="1:10" ht="20.5" x14ac:dyDescent="0.65">
      <c r="B62" s="45" t="s">
        <v>5</v>
      </c>
      <c r="C62" s="47"/>
      <c r="D62" s="48">
        <v>2567</v>
      </c>
      <c r="E62" s="49"/>
      <c r="F62" s="48">
        <v>2566</v>
      </c>
      <c r="G62" s="47"/>
      <c r="H62" s="50">
        <v>2567</v>
      </c>
      <c r="I62" s="47"/>
      <c r="J62" s="48">
        <v>2566</v>
      </c>
    </row>
    <row r="63" spans="1:10" ht="20.5" x14ac:dyDescent="0.65">
      <c r="A63" s="51"/>
      <c r="B63" s="39"/>
      <c r="C63" s="39"/>
      <c r="D63" s="30"/>
      <c r="E63" s="30"/>
      <c r="F63" s="53" t="s">
        <v>343</v>
      </c>
      <c r="G63" s="22"/>
      <c r="H63" s="30"/>
      <c r="I63" s="60"/>
      <c r="J63" s="31"/>
    </row>
    <row r="64" spans="1:10" ht="20.5" x14ac:dyDescent="0.65">
      <c r="A64" s="51"/>
      <c r="B64" s="39"/>
      <c r="C64" s="39"/>
      <c r="D64" s="30"/>
      <c r="E64" s="30"/>
      <c r="F64" s="53"/>
      <c r="G64" s="22"/>
      <c r="H64" s="30"/>
      <c r="I64" s="60"/>
      <c r="J64" s="31"/>
    </row>
    <row r="65" spans="1:10" ht="21" customHeight="1" thickBot="1" x14ac:dyDescent="0.7">
      <c r="A65" s="51" t="s">
        <v>165</v>
      </c>
      <c r="B65" s="39"/>
      <c r="C65" s="39"/>
      <c r="D65" s="32">
        <f>D46</f>
        <v>-128156</v>
      </c>
      <c r="E65" s="30"/>
      <c r="F65" s="32">
        <f>F46</f>
        <v>103207</v>
      </c>
      <c r="G65" s="22"/>
      <c r="H65" s="32">
        <f>H46</f>
        <v>-122984</v>
      </c>
      <c r="I65" s="60"/>
      <c r="J65" s="33">
        <f>J46</f>
        <v>71909</v>
      </c>
    </row>
    <row r="66" spans="1:10" ht="21" customHeight="1" thickTop="1" x14ac:dyDescent="0.65">
      <c r="A66" s="51"/>
      <c r="B66" s="39"/>
      <c r="C66" s="39"/>
      <c r="D66" s="30"/>
      <c r="E66" s="30"/>
      <c r="F66" s="30"/>
      <c r="G66" s="22"/>
      <c r="H66" s="30"/>
      <c r="I66" s="60"/>
      <c r="J66" s="31"/>
    </row>
    <row r="67" spans="1:10" ht="20.5" x14ac:dyDescent="0.65">
      <c r="A67" s="51" t="s">
        <v>169</v>
      </c>
      <c r="B67" s="39"/>
      <c r="C67" s="39"/>
      <c r="D67" s="60"/>
      <c r="E67" s="60"/>
      <c r="F67" s="60"/>
      <c r="G67" s="55"/>
      <c r="H67" s="60"/>
      <c r="I67" s="60"/>
      <c r="J67" s="60"/>
    </row>
    <row r="68" spans="1:10" hidden="1" x14ac:dyDescent="0.6">
      <c r="A68" s="61" t="s">
        <v>170</v>
      </c>
      <c r="B68" s="39"/>
      <c r="C68" s="39"/>
      <c r="D68" s="56">
        <v>0</v>
      </c>
      <c r="E68" s="17"/>
      <c r="F68" s="17">
        <v>0</v>
      </c>
      <c r="G68" s="55"/>
      <c r="H68" s="56">
        <v>0</v>
      </c>
      <c r="I68" s="55"/>
      <c r="J68" s="55">
        <v>0</v>
      </c>
    </row>
    <row r="69" spans="1:10" ht="20.5" x14ac:dyDescent="0.65">
      <c r="A69" s="51" t="s">
        <v>171</v>
      </c>
      <c r="B69" s="39"/>
      <c r="C69" s="39"/>
      <c r="D69" s="56"/>
      <c r="E69" s="56"/>
      <c r="F69" s="56"/>
      <c r="G69" s="55"/>
      <c r="H69" s="56"/>
      <c r="I69" s="55"/>
      <c r="J69" s="55"/>
    </row>
    <row r="70" spans="1:10" x14ac:dyDescent="0.6">
      <c r="A70" s="61" t="s">
        <v>172</v>
      </c>
      <c r="B70" s="39"/>
      <c r="C70" s="39"/>
      <c r="D70" s="56"/>
      <c r="E70" s="56"/>
      <c r="F70" s="56"/>
      <c r="G70" s="55"/>
      <c r="H70" s="56"/>
      <c r="I70" s="55"/>
      <c r="J70" s="55"/>
    </row>
    <row r="71" spans="1:10" x14ac:dyDescent="0.6">
      <c r="A71" s="61" t="s">
        <v>173</v>
      </c>
      <c r="B71" s="39"/>
      <c r="C71" s="39"/>
      <c r="D71" s="56">
        <v>542</v>
      </c>
      <c r="E71" s="56"/>
      <c r="F71" s="18">
        <v>0</v>
      </c>
      <c r="G71" s="55"/>
      <c r="H71" s="18">
        <v>0</v>
      </c>
      <c r="I71" s="56"/>
      <c r="J71" s="18">
        <v>0</v>
      </c>
    </row>
    <row r="72" spans="1:10" x14ac:dyDescent="0.6">
      <c r="A72" s="61" t="s">
        <v>351</v>
      </c>
      <c r="B72" s="39"/>
      <c r="C72" s="39"/>
      <c r="D72" s="56">
        <v>3316</v>
      </c>
      <c r="E72" s="56"/>
      <c r="F72" s="18">
        <v>0</v>
      </c>
      <c r="G72" s="18"/>
      <c r="H72" s="18">
        <v>0</v>
      </c>
      <c r="I72" s="18"/>
      <c r="J72" s="18">
        <v>0</v>
      </c>
    </row>
    <row r="73" spans="1:10" x14ac:dyDescent="0.6">
      <c r="A73" s="61" t="s">
        <v>352</v>
      </c>
      <c r="B73" s="39"/>
      <c r="C73" s="39"/>
      <c r="D73" s="56">
        <v>-108</v>
      </c>
      <c r="E73" s="56"/>
      <c r="F73" s="25">
        <v>0</v>
      </c>
      <c r="G73" s="18"/>
      <c r="H73" s="25">
        <v>0</v>
      </c>
      <c r="I73" s="18"/>
      <c r="J73" s="25">
        <v>0</v>
      </c>
    </row>
    <row r="74" spans="1:10" x14ac:dyDescent="0.6">
      <c r="A74" s="58" t="s">
        <v>174</v>
      </c>
      <c r="B74" s="39"/>
      <c r="C74" s="39"/>
      <c r="D74" s="57">
        <f>SUM(D71:D73)</f>
        <v>3750</v>
      </c>
      <c r="E74" s="56"/>
      <c r="F74" s="25">
        <v>0</v>
      </c>
      <c r="G74" s="18"/>
      <c r="H74" s="25">
        <v>0</v>
      </c>
      <c r="I74" s="18"/>
      <c r="J74" s="25">
        <v>0</v>
      </c>
    </row>
    <row r="75" spans="1:10" ht="21" thickBot="1" x14ac:dyDescent="0.7">
      <c r="A75" s="51" t="s">
        <v>175</v>
      </c>
      <c r="B75" s="39"/>
      <c r="C75" s="39"/>
      <c r="D75" s="62">
        <f>D65+D74</f>
        <v>-124406</v>
      </c>
      <c r="E75" s="34"/>
      <c r="F75" s="62">
        <f>F65+F74</f>
        <v>103207</v>
      </c>
      <c r="G75" s="55"/>
      <c r="H75" s="62">
        <f>H65+H74</f>
        <v>-122984</v>
      </c>
      <c r="I75" s="56"/>
      <c r="J75" s="62">
        <f>J65+J74</f>
        <v>71909</v>
      </c>
    </row>
    <row r="76" spans="1:10" ht="8.9" customHeight="1" thickTop="1" x14ac:dyDescent="0.65">
      <c r="A76" s="51"/>
      <c r="B76" s="39"/>
      <c r="C76" s="39"/>
      <c r="D76" s="35"/>
      <c r="E76" s="35"/>
      <c r="F76" s="35"/>
      <c r="G76" s="55"/>
      <c r="H76" s="35"/>
      <c r="I76" s="56"/>
      <c r="J76" s="35"/>
    </row>
    <row r="77" spans="1:10" ht="20.5" x14ac:dyDescent="0.65">
      <c r="A77" s="51"/>
      <c r="B77" s="39"/>
      <c r="C77" s="39"/>
      <c r="D77" s="60"/>
      <c r="E77" s="60"/>
      <c r="F77" s="60"/>
      <c r="G77" s="55"/>
      <c r="H77" s="60"/>
      <c r="I77" s="55"/>
      <c r="J77" s="60"/>
    </row>
    <row r="78" spans="1:10" x14ac:dyDescent="0.6">
      <c r="A78" s="40" t="s">
        <v>176</v>
      </c>
      <c r="B78" s="39"/>
      <c r="C78" s="39"/>
      <c r="D78" s="56">
        <f>+D80-D79</f>
        <v>-127958</v>
      </c>
      <c r="E78" s="31"/>
      <c r="F78" s="56">
        <f>+F80-F79</f>
        <v>101487</v>
      </c>
      <c r="G78" s="22"/>
      <c r="H78" s="56">
        <f>+H80-H79</f>
        <v>-122984</v>
      </c>
      <c r="I78" s="22"/>
      <c r="J78" s="56">
        <f>+J80-J79</f>
        <v>71909</v>
      </c>
    </row>
    <row r="79" spans="1:10" x14ac:dyDescent="0.6">
      <c r="A79" s="40" t="s">
        <v>177</v>
      </c>
      <c r="B79" s="39"/>
      <c r="C79" s="39"/>
      <c r="D79" s="56">
        <v>-198</v>
      </c>
      <c r="E79" s="56"/>
      <c r="F79" s="56">
        <v>1720</v>
      </c>
      <c r="G79" s="22"/>
      <c r="H79" s="25">
        <v>0</v>
      </c>
      <c r="I79" s="18"/>
      <c r="J79" s="25">
        <v>0</v>
      </c>
    </row>
    <row r="80" spans="1:10" ht="20.5" thickBot="1" x14ac:dyDescent="0.65">
      <c r="B80" s="39"/>
      <c r="C80" s="39"/>
      <c r="D80" s="62">
        <f>+D65</f>
        <v>-128156</v>
      </c>
      <c r="E80" s="56"/>
      <c r="F80" s="62">
        <f>+F65</f>
        <v>103207</v>
      </c>
      <c r="G80" s="22"/>
      <c r="H80" s="62">
        <f>+H65</f>
        <v>-122984</v>
      </c>
      <c r="I80" s="22"/>
      <c r="J80" s="62">
        <f>+J65</f>
        <v>71909</v>
      </c>
    </row>
    <row r="81" spans="1:10" ht="21" thickTop="1" x14ac:dyDescent="0.65">
      <c r="A81" s="51" t="s">
        <v>178</v>
      </c>
      <c r="B81" s="39"/>
      <c r="C81" s="39"/>
      <c r="D81" s="60"/>
      <c r="E81" s="60"/>
      <c r="F81" s="60"/>
      <c r="G81" s="55"/>
      <c r="H81" s="64"/>
      <c r="I81" s="55"/>
      <c r="J81" s="60"/>
    </row>
    <row r="82" spans="1:10" x14ac:dyDescent="0.6">
      <c r="A82" s="40" t="s">
        <v>176</v>
      </c>
      <c r="B82" s="39"/>
      <c r="C82" s="39"/>
      <c r="D82" s="56">
        <f>+D84-D83</f>
        <v>-125198</v>
      </c>
      <c r="E82" s="56"/>
      <c r="F82" s="56">
        <f>+F84-F83</f>
        <v>101487</v>
      </c>
      <c r="G82" s="22"/>
      <c r="H82" s="56">
        <f>+H84-H83</f>
        <v>-122984</v>
      </c>
      <c r="I82" s="22"/>
      <c r="J82" s="59">
        <f>+J84-J83</f>
        <v>71909</v>
      </c>
    </row>
    <row r="83" spans="1:10" x14ac:dyDescent="0.6">
      <c r="A83" s="40" t="s">
        <v>177</v>
      </c>
      <c r="B83" s="39"/>
      <c r="C83" s="39"/>
      <c r="D83" s="56">
        <v>792</v>
      </c>
      <c r="E83" s="56"/>
      <c r="F83" s="56">
        <v>1720</v>
      </c>
      <c r="G83" s="31"/>
      <c r="H83" s="25">
        <v>0</v>
      </c>
      <c r="I83" s="18"/>
      <c r="J83" s="25">
        <v>0</v>
      </c>
    </row>
    <row r="84" spans="1:10" ht="20.5" thickBot="1" x14ac:dyDescent="0.65">
      <c r="B84" s="39"/>
      <c r="C84" s="39"/>
      <c r="D84" s="62">
        <f>+D75</f>
        <v>-124406</v>
      </c>
      <c r="E84" s="56"/>
      <c r="F84" s="62">
        <f>+F75</f>
        <v>103207</v>
      </c>
      <c r="G84" s="55"/>
      <c r="H84" s="62">
        <f>+H75</f>
        <v>-122984</v>
      </c>
      <c r="I84" s="55"/>
      <c r="J84" s="62">
        <f>+J75</f>
        <v>71909</v>
      </c>
    </row>
    <row r="85" spans="1:10" ht="5.9" customHeight="1" thickTop="1" x14ac:dyDescent="0.65">
      <c r="A85" s="51"/>
      <c r="B85" s="39"/>
      <c r="C85" s="39"/>
      <c r="D85" s="65"/>
      <c r="E85" s="65"/>
      <c r="F85" s="65"/>
      <c r="G85" s="39"/>
      <c r="H85" s="66"/>
      <c r="I85" s="65"/>
      <c r="J85" s="65"/>
    </row>
    <row r="86" spans="1:10" ht="20.5" x14ac:dyDescent="0.65">
      <c r="A86" s="67" t="s">
        <v>179</v>
      </c>
      <c r="D86" s="39"/>
      <c r="E86" s="39"/>
      <c r="F86" s="65"/>
      <c r="G86" s="65"/>
      <c r="H86" s="65"/>
      <c r="I86" s="39"/>
      <c r="J86" s="66"/>
    </row>
    <row r="87" spans="1:10" ht="20.5" thickBot="1" x14ac:dyDescent="0.65">
      <c r="A87" s="68" t="s">
        <v>180</v>
      </c>
      <c r="B87" s="39">
        <v>37</v>
      </c>
      <c r="C87" s="39"/>
      <c r="D87" s="69">
        <f>(D84)/D88</f>
        <v>-1.4292954588414479E-5</v>
      </c>
      <c r="E87" s="70"/>
      <c r="F87" s="69">
        <f>(F84)/F88</f>
        <v>7.9005343281856534E-5</v>
      </c>
      <c r="G87" s="71"/>
      <c r="H87" s="69">
        <f>(H84)/H88</f>
        <v>-1.4129581588521183E-5</v>
      </c>
      <c r="I87" s="70"/>
      <c r="J87" s="69">
        <f>(J84)/J88</f>
        <v>5.5046607594979227E-5</v>
      </c>
    </row>
    <row r="88" spans="1:10" ht="21" thickTop="1" thickBot="1" x14ac:dyDescent="0.65">
      <c r="A88" s="72" t="s">
        <v>181</v>
      </c>
      <c r="B88" s="39">
        <v>37</v>
      </c>
      <c r="D88" s="73">
        <v>8704008624</v>
      </c>
      <c r="E88" s="36"/>
      <c r="F88" s="73">
        <v>1306329366</v>
      </c>
      <c r="H88" s="73">
        <v>8704008624</v>
      </c>
      <c r="J88" s="73">
        <v>1306329366</v>
      </c>
    </row>
    <row r="89" spans="1:10" ht="10.4" customHeight="1" thickTop="1" x14ac:dyDescent="0.6"/>
    <row r="90" spans="1:10" ht="20.9" hidden="1" customHeight="1" x14ac:dyDescent="0.65">
      <c r="A90" s="67" t="s">
        <v>182</v>
      </c>
    </row>
    <row r="91" spans="1:10" ht="20.9" hidden="1" customHeight="1" x14ac:dyDescent="0.6">
      <c r="A91" s="68" t="s">
        <v>180</v>
      </c>
      <c r="B91" s="39">
        <v>24</v>
      </c>
      <c r="D91" s="75"/>
      <c r="E91" s="70"/>
      <c r="F91" s="75"/>
      <c r="G91" s="71"/>
      <c r="H91" s="76"/>
      <c r="I91" s="70"/>
      <c r="J91" s="75"/>
    </row>
    <row r="92" spans="1:10" ht="20.9" hidden="1" customHeight="1" x14ac:dyDescent="0.6">
      <c r="A92" s="72" t="s">
        <v>181</v>
      </c>
      <c r="B92" s="39">
        <v>24</v>
      </c>
      <c r="D92" s="36"/>
      <c r="E92" s="36"/>
      <c r="F92" s="36"/>
      <c r="H92" s="36"/>
      <c r="J92" s="37"/>
    </row>
    <row r="94" spans="1:10" x14ac:dyDescent="0.6">
      <c r="A94" s="77" t="s">
        <v>58</v>
      </c>
    </row>
    <row r="95" spans="1:10" x14ac:dyDescent="0.6">
      <c r="A95" s="41"/>
    </row>
    <row r="96" spans="1:10" x14ac:dyDescent="0.6">
      <c r="A96" s="41"/>
    </row>
    <row r="97" spans="1:10" x14ac:dyDescent="0.6">
      <c r="A97" s="41"/>
    </row>
    <row r="98" spans="1:10" x14ac:dyDescent="0.6">
      <c r="A98" s="41"/>
    </row>
    <row r="99" spans="1:10" x14ac:dyDescent="0.6">
      <c r="A99" s="41"/>
    </row>
    <row r="100" spans="1:10" x14ac:dyDescent="0.6">
      <c r="A100" s="41"/>
    </row>
    <row r="101" spans="1:10" ht="20.149999999999999" customHeight="1" x14ac:dyDescent="0.6">
      <c r="A101" s="200" t="s">
        <v>59</v>
      </c>
      <c r="B101" s="200"/>
      <c r="C101" s="200"/>
      <c r="D101" s="200"/>
      <c r="E101" s="200"/>
      <c r="F101" s="200"/>
      <c r="G101" s="200"/>
      <c r="H101" s="200"/>
      <c r="I101" s="200"/>
      <c r="J101" s="200"/>
    </row>
    <row r="102" spans="1:10" ht="20.149999999999999" customHeight="1" x14ac:dyDescent="0.6">
      <c r="A102" s="200" t="s">
        <v>166</v>
      </c>
      <c r="B102" s="200"/>
      <c r="C102" s="200"/>
      <c r="D102" s="200"/>
      <c r="E102" s="200"/>
      <c r="F102" s="200"/>
      <c r="G102" s="200"/>
      <c r="H102" s="200"/>
      <c r="I102" s="200"/>
      <c r="J102" s="200"/>
    </row>
    <row r="103" spans="1:10" ht="20.149999999999999" customHeight="1" x14ac:dyDescent="0.6">
      <c r="A103" s="39"/>
      <c r="B103" s="39"/>
      <c r="C103" s="39"/>
      <c r="D103" s="39"/>
      <c r="E103" s="39"/>
      <c r="F103" s="39"/>
      <c r="G103" s="39"/>
      <c r="H103" s="39"/>
      <c r="I103" s="39"/>
      <c r="J103" s="39"/>
    </row>
    <row r="104" spans="1:10" x14ac:dyDescent="0.6">
      <c r="A104" s="205" t="s">
        <v>183</v>
      </c>
      <c r="B104" s="206"/>
      <c r="C104" s="206"/>
      <c r="D104" s="206"/>
      <c r="E104" s="206"/>
      <c r="F104" s="206"/>
      <c r="G104" s="206"/>
      <c r="H104" s="206"/>
      <c r="I104" s="206"/>
      <c r="J104" s="206"/>
    </row>
  </sheetData>
  <mergeCells count="22">
    <mergeCell ref="A101:J101"/>
    <mergeCell ref="A102:J102"/>
    <mergeCell ref="A104:J104"/>
    <mergeCell ref="A56:J56"/>
    <mergeCell ref="A57:J57"/>
    <mergeCell ref="D59:J59"/>
    <mergeCell ref="D60:F60"/>
    <mergeCell ref="H60:J60"/>
    <mergeCell ref="D61:J61"/>
    <mergeCell ref="A55:J55"/>
    <mergeCell ref="H1:J1"/>
    <mergeCell ref="A2:J2"/>
    <mergeCell ref="A3:J3"/>
    <mergeCell ref="A4:J4"/>
    <mergeCell ref="D6:J6"/>
    <mergeCell ref="D7:F7"/>
    <mergeCell ref="H7:J7"/>
    <mergeCell ref="D8:J8"/>
    <mergeCell ref="A49:J49"/>
    <mergeCell ref="A50:J50"/>
    <mergeCell ref="A52:J52"/>
    <mergeCell ref="H54:J54"/>
  </mergeCells>
  <pageMargins left="0.69" right="0.46" top="0.75" bottom="0.52" header="0.3" footer="0.3"/>
  <pageSetup paperSize="9" scale="74" fitToHeight="0" orientation="portrait" r:id="rId1"/>
  <rowBreaks count="1" manualBreakCount="1">
    <brk id="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1F05B-723E-49A4-B516-4454ABEDB8E4}">
  <sheetPr>
    <pageSetUpPr fitToPage="1"/>
  </sheetPr>
  <dimension ref="A1:J104"/>
  <sheetViews>
    <sheetView view="pageBreakPreview" topLeftCell="A39" zoomScaleNormal="100" zoomScaleSheetLayoutView="100" workbookViewId="0">
      <selection activeCell="D86" sqref="D86"/>
    </sheetView>
  </sheetViews>
  <sheetFormatPr defaultColWidth="9.08203125" defaultRowHeight="20" x14ac:dyDescent="0.6"/>
  <cols>
    <col min="1" max="1" width="39.6640625" style="40" customWidth="1"/>
    <col min="2" max="2" width="8.6640625" style="41" customWidth="1"/>
    <col min="3" max="3" width="1" style="41" customWidth="1"/>
    <col min="4" max="4" width="14.6640625" style="41" customWidth="1"/>
    <col min="5" max="5" width="1" style="41" customWidth="1"/>
    <col min="6" max="6" width="13.6640625" style="41" customWidth="1"/>
    <col min="7" max="7" width="1" style="41" customWidth="1"/>
    <col min="8" max="8" width="15.08203125" style="74" customWidth="1"/>
    <col min="9" max="9" width="1" style="41" customWidth="1"/>
    <col min="10" max="10" width="14.6640625" style="41" customWidth="1"/>
    <col min="11" max="16384" width="9.08203125" style="41"/>
  </cols>
  <sheetData>
    <row r="1" spans="1:10" x14ac:dyDescent="0.6">
      <c r="H1" s="201" t="s">
        <v>104</v>
      </c>
      <c r="I1" s="201"/>
      <c r="J1" s="201"/>
    </row>
    <row r="2" spans="1:10" ht="20.5" x14ac:dyDescent="0.65">
      <c r="A2" s="196" t="s">
        <v>0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0" ht="20.5" x14ac:dyDescent="0.6">
      <c r="A3" s="207" t="s">
        <v>146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ht="20.5" x14ac:dyDescent="0.65">
      <c r="A4" s="202" t="s">
        <v>301</v>
      </c>
      <c r="B4" s="202"/>
      <c r="C4" s="202"/>
      <c r="D4" s="202"/>
      <c r="E4" s="202"/>
      <c r="F4" s="202"/>
      <c r="G4" s="202"/>
      <c r="H4" s="202"/>
      <c r="I4" s="202"/>
      <c r="J4" s="202"/>
    </row>
    <row r="5" spans="1:10" ht="20.5" x14ac:dyDescent="0.65">
      <c r="A5" s="44"/>
      <c r="B5" s="44"/>
      <c r="C5" s="44"/>
      <c r="D5" s="44"/>
      <c r="E5" s="44"/>
      <c r="F5" s="44"/>
      <c r="G5" s="44"/>
      <c r="H5" s="44"/>
      <c r="I5" s="44"/>
      <c r="J5" s="44"/>
    </row>
    <row r="6" spans="1:10" ht="20.5" x14ac:dyDescent="0.65">
      <c r="D6" s="197" t="s">
        <v>2</v>
      </c>
      <c r="E6" s="197"/>
      <c r="F6" s="197"/>
      <c r="G6" s="197"/>
      <c r="H6" s="197"/>
      <c r="I6" s="197"/>
      <c r="J6" s="197"/>
    </row>
    <row r="7" spans="1:10" ht="20.5" x14ac:dyDescent="0.65">
      <c r="A7" s="46"/>
      <c r="D7" s="198" t="s">
        <v>3</v>
      </c>
      <c r="E7" s="198"/>
      <c r="F7" s="198"/>
      <c r="H7" s="198" t="s">
        <v>4</v>
      </c>
      <c r="I7" s="198"/>
      <c r="J7" s="198"/>
    </row>
    <row r="8" spans="1:10" ht="20.5" x14ac:dyDescent="0.65">
      <c r="A8" s="46"/>
      <c r="D8" s="197" t="s">
        <v>302</v>
      </c>
      <c r="E8" s="197"/>
      <c r="F8" s="197"/>
      <c r="G8" s="197"/>
      <c r="H8" s="197"/>
      <c r="I8" s="197"/>
      <c r="J8" s="197"/>
    </row>
    <row r="9" spans="1:10" ht="20.5" x14ac:dyDescent="0.65">
      <c r="B9" s="45" t="s">
        <v>5</v>
      </c>
      <c r="C9" s="47"/>
      <c r="D9" s="48">
        <v>2567</v>
      </c>
      <c r="E9" s="49"/>
      <c r="F9" s="48">
        <v>2566</v>
      </c>
      <c r="G9" s="47"/>
      <c r="H9" s="50">
        <v>2567</v>
      </c>
      <c r="I9" s="47"/>
      <c r="J9" s="48">
        <v>2566</v>
      </c>
    </row>
    <row r="10" spans="1:10" ht="20.5" x14ac:dyDescent="0.65">
      <c r="A10" s="51" t="s">
        <v>147</v>
      </c>
      <c r="B10" s="39"/>
      <c r="C10" s="39"/>
      <c r="D10" s="52"/>
      <c r="E10" s="52"/>
      <c r="F10" s="53" t="s">
        <v>343</v>
      </c>
      <c r="G10" s="39"/>
      <c r="H10" s="54"/>
      <c r="I10" s="52"/>
      <c r="J10" s="52"/>
    </row>
    <row r="11" spans="1:10" x14ac:dyDescent="0.6">
      <c r="A11" s="40" t="s">
        <v>325</v>
      </c>
      <c r="B11" s="39"/>
      <c r="C11" s="39"/>
      <c r="D11" s="17">
        <v>37089</v>
      </c>
      <c r="E11" s="17"/>
      <c r="F11" s="17">
        <v>82722</v>
      </c>
      <c r="G11" s="55"/>
      <c r="H11" s="17">
        <v>37089</v>
      </c>
      <c r="I11" s="17"/>
      <c r="J11" s="12">
        <v>65108</v>
      </c>
    </row>
    <row r="12" spans="1:10" x14ac:dyDescent="0.6">
      <c r="A12" s="40" t="s">
        <v>326</v>
      </c>
      <c r="B12" s="39"/>
      <c r="C12" s="39"/>
      <c r="D12" s="17">
        <v>26173</v>
      </c>
      <c r="E12" s="17"/>
      <c r="F12" s="18">
        <v>0</v>
      </c>
      <c r="G12" s="18"/>
      <c r="H12" s="18">
        <v>0</v>
      </c>
      <c r="I12" s="18"/>
      <c r="J12" s="18">
        <v>0</v>
      </c>
    </row>
    <row r="13" spans="1:10" x14ac:dyDescent="0.6">
      <c r="A13" s="40" t="s">
        <v>327</v>
      </c>
      <c r="B13" s="39"/>
      <c r="C13" s="39"/>
      <c r="D13" s="17">
        <v>124037</v>
      </c>
      <c r="E13" s="17"/>
      <c r="F13" s="18">
        <v>90931</v>
      </c>
      <c r="G13" s="18"/>
      <c r="H13" s="18">
        <v>0</v>
      </c>
      <c r="I13" s="18"/>
      <c r="J13" s="18">
        <v>0</v>
      </c>
    </row>
    <row r="14" spans="1:10" x14ac:dyDescent="0.6">
      <c r="A14" s="40" t="s">
        <v>328</v>
      </c>
      <c r="B14" s="39"/>
      <c r="C14" s="39"/>
      <c r="D14" s="17">
        <v>7595</v>
      </c>
      <c r="E14" s="17"/>
      <c r="F14" s="18">
        <v>12345</v>
      </c>
      <c r="G14" s="18"/>
      <c r="H14" s="18">
        <v>0</v>
      </c>
      <c r="I14" s="18"/>
      <c r="J14" s="18">
        <v>0</v>
      </c>
    </row>
    <row r="15" spans="1:10" hidden="1" x14ac:dyDescent="0.6">
      <c r="A15" s="40" t="s">
        <v>148</v>
      </c>
      <c r="B15" s="39"/>
      <c r="C15" s="39"/>
      <c r="D15" s="17"/>
      <c r="E15" s="17"/>
      <c r="F15" s="17"/>
      <c r="G15" s="55"/>
      <c r="H15" s="17"/>
      <c r="I15" s="17"/>
      <c r="J15" s="17"/>
    </row>
    <row r="16" spans="1:10" ht="20.5" x14ac:dyDescent="0.65">
      <c r="A16" s="51" t="s">
        <v>149</v>
      </c>
      <c r="B16" s="39"/>
      <c r="C16" s="39"/>
      <c r="D16" s="17"/>
      <c r="E16" s="17"/>
      <c r="F16" s="17"/>
      <c r="G16" s="55"/>
      <c r="H16" s="17"/>
      <c r="I16" s="17"/>
      <c r="J16" s="12"/>
    </row>
    <row r="17" spans="1:10" x14ac:dyDescent="0.6">
      <c r="A17" s="40" t="s">
        <v>150</v>
      </c>
      <c r="B17" s="39"/>
      <c r="C17" s="39"/>
      <c r="D17" s="17">
        <v>41654</v>
      </c>
      <c r="E17" s="17"/>
      <c r="F17" s="17">
        <v>18641</v>
      </c>
      <c r="G17" s="55"/>
      <c r="H17" s="56">
        <v>51974</v>
      </c>
      <c r="I17" s="17"/>
      <c r="J17" s="56">
        <v>7777</v>
      </c>
    </row>
    <row r="18" spans="1:10" ht="19.399999999999999" customHeight="1" x14ac:dyDescent="0.6">
      <c r="A18" s="40" t="s">
        <v>151</v>
      </c>
      <c r="B18" s="39"/>
      <c r="C18" s="39"/>
      <c r="D18" s="18">
        <v>0</v>
      </c>
      <c r="E18" s="17"/>
      <c r="F18" s="18">
        <v>1912</v>
      </c>
      <c r="G18" s="18"/>
      <c r="H18" s="18">
        <v>0</v>
      </c>
      <c r="I18" s="18"/>
      <c r="J18" s="18">
        <v>1869</v>
      </c>
    </row>
    <row r="19" spans="1:10" ht="19.399999999999999" customHeight="1" x14ac:dyDescent="0.6">
      <c r="A19" s="40" t="s">
        <v>152</v>
      </c>
      <c r="B19" s="39"/>
      <c r="C19" s="39"/>
      <c r="D19" s="18">
        <v>0</v>
      </c>
      <c r="E19" s="17"/>
      <c r="F19" s="18">
        <v>111581</v>
      </c>
      <c r="G19" s="18"/>
      <c r="H19" s="18">
        <v>0</v>
      </c>
      <c r="I19" s="18"/>
      <c r="J19" s="18">
        <v>110714</v>
      </c>
    </row>
    <row r="20" spans="1:10" ht="19.399999999999999" customHeight="1" x14ac:dyDescent="0.6">
      <c r="A20" s="40" t="s">
        <v>153</v>
      </c>
      <c r="B20" s="39"/>
      <c r="C20" s="39"/>
      <c r="D20" s="17">
        <v>3322</v>
      </c>
      <c r="E20" s="17"/>
      <c r="F20" s="18">
        <v>0</v>
      </c>
      <c r="G20" s="18"/>
      <c r="H20" s="18">
        <v>6552</v>
      </c>
      <c r="I20" s="18"/>
      <c r="J20" s="18">
        <v>0</v>
      </c>
    </row>
    <row r="21" spans="1:10" ht="19.399999999999999" hidden="1" customHeight="1" x14ac:dyDescent="0.6">
      <c r="A21" s="40" t="s">
        <v>154</v>
      </c>
      <c r="B21" s="39"/>
      <c r="C21" s="39"/>
      <c r="D21" s="17"/>
      <c r="E21" s="17"/>
      <c r="F21" s="18"/>
      <c r="G21" s="18"/>
      <c r="H21" s="18"/>
      <c r="I21" s="18"/>
      <c r="J21" s="18"/>
    </row>
    <row r="22" spans="1:10" ht="19.399999999999999" hidden="1" customHeight="1" x14ac:dyDescent="0.6">
      <c r="A22" s="40" t="s">
        <v>155</v>
      </c>
      <c r="B22" s="39"/>
      <c r="C22" s="39"/>
      <c r="D22" s="17"/>
      <c r="E22" s="17"/>
      <c r="F22" s="18"/>
      <c r="G22" s="18"/>
      <c r="H22" s="18"/>
      <c r="I22" s="18"/>
      <c r="J22" s="18"/>
    </row>
    <row r="23" spans="1:10" ht="19.399999999999999" customHeight="1" x14ac:dyDescent="0.6">
      <c r="A23" s="40" t="s">
        <v>156</v>
      </c>
      <c r="B23" s="39"/>
      <c r="C23" s="39"/>
      <c r="D23" s="17">
        <v>9947</v>
      </c>
      <c r="E23" s="17"/>
      <c r="F23" s="18">
        <v>712</v>
      </c>
      <c r="G23" s="18"/>
      <c r="H23" s="18">
        <v>26</v>
      </c>
      <c r="I23" s="18"/>
      <c r="J23" s="18">
        <v>9</v>
      </c>
    </row>
    <row r="24" spans="1:10" ht="19.399999999999999" customHeight="1" x14ac:dyDescent="0.6">
      <c r="A24" s="40" t="s">
        <v>157</v>
      </c>
      <c r="B24" s="39"/>
      <c r="C24" s="39"/>
      <c r="D24" s="17">
        <v>1031</v>
      </c>
      <c r="E24" s="17"/>
      <c r="F24" s="17">
        <v>2651</v>
      </c>
      <c r="G24" s="55"/>
      <c r="H24" s="17">
        <v>2061</v>
      </c>
      <c r="I24" s="17"/>
      <c r="J24" s="56">
        <v>2467</v>
      </c>
    </row>
    <row r="25" spans="1:10" ht="20.5" x14ac:dyDescent="0.65">
      <c r="A25" s="51" t="s">
        <v>158</v>
      </c>
      <c r="B25" s="39"/>
      <c r="C25" s="39"/>
      <c r="D25" s="57">
        <f>SUM(D11:D24)</f>
        <v>250848</v>
      </c>
      <c r="E25" s="56"/>
      <c r="F25" s="57">
        <f>SUM(F11:F24)</f>
        <v>321495</v>
      </c>
      <c r="G25" s="19"/>
      <c r="H25" s="57">
        <f>SUM(H11:H24)</f>
        <v>97702</v>
      </c>
      <c r="I25" s="56"/>
      <c r="J25" s="57">
        <f>SUM(J11:J24)</f>
        <v>187944</v>
      </c>
    </row>
    <row r="26" spans="1:10" ht="11.15" customHeight="1" x14ac:dyDescent="0.6">
      <c r="B26" s="39"/>
      <c r="C26" s="39"/>
      <c r="D26" s="56"/>
      <c r="E26" s="56"/>
      <c r="F26" s="56"/>
      <c r="G26" s="55"/>
      <c r="H26" s="56"/>
      <c r="I26" s="56"/>
      <c r="J26" s="56"/>
    </row>
    <row r="27" spans="1:10" ht="20.5" x14ac:dyDescent="0.65">
      <c r="A27" s="51" t="s">
        <v>159</v>
      </c>
      <c r="B27" s="39"/>
      <c r="C27" s="39"/>
      <c r="D27" s="56"/>
      <c r="E27" s="56"/>
      <c r="F27" s="56"/>
      <c r="G27" s="55"/>
      <c r="H27" s="56"/>
      <c r="I27" s="56"/>
      <c r="J27" s="56"/>
    </row>
    <row r="28" spans="1:10" x14ac:dyDescent="0.6">
      <c r="A28" s="40" t="s">
        <v>329</v>
      </c>
      <c r="B28" s="39"/>
      <c r="C28" s="39"/>
      <c r="D28" s="17">
        <v>45853</v>
      </c>
      <c r="E28" s="17"/>
      <c r="F28" s="12">
        <v>75525</v>
      </c>
      <c r="G28" s="55"/>
      <c r="H28" s="20">
        <v>45853</v>
      </c>
      <c r="I28" s="12"/>
      <c r="J28" s="12">
        <v>70519</v>
      </c>
    </row>
    <row r="29" spans="1:10" x14ac:dyDescent="0.6">
      <c r="A29" s="40" t="s">
        <v>330</v>
      </c>
      <c r="B29" s="39"/>
      <c r="C29" s="39"/>
      <c r="D29" s="17">
        <v>26039</v>
      </c>
      <c r="E29" s="17"/>
      <c r="F29" s="18">
        <v>0</v>
      </c>
      <c r="G29" s="18"/>
      <c r="H29" s="18">
        <v>0</v>
      </c>
      <c r="I29" s="18"/>
      <c r="J29" s="18">
        <v>0</v>
      </c>
    </row>
    <row r="30" spans="1:10" x14ac:dyDescent="0.6">
      <c r="A30" s="40" t="s">
        <v>331</v>
      </c>
      <c r="B30" s="39"/>
      <c r="C30" s="39"/>
      <c r="D30" s="17">
        <v>59761</v>
      </c>
      <c r="E30" s="17"/>
      <c r="F30" s="18">
        <v>34109</v>
      </c>
      <c r="G30" s="18"/>
      <c r="H30" s="18">
        <v>0</v>
      </c>
      <c r="I30" s="18"/>
      <c r="J30" s="18">
        <v>0</v>
      </c>
    </row>
    <row r="31" spans="1:10" x14ac:dyDescent="0.6">
      <c r="A31" s="40" t="s">
        <v>332</v>
      </c>
      <c r="B31" s="39"/>
      <c r="C31" s="39"/>
      <c r="D31" s="17">
        <v>5148</v>
      </c>
      <c r="E31" s="17"/>
      <c r="F31" s="18">
        <v>11199</v>
      </c>
      <c r="G31" s="18"/>
      <c r="H31" s="18">
        <v>0</v>
      </c>
      <c r="I31" s="18"/>
      <c r="J31" s="18">
        <v>0</v>
      </c>
    </row>
    <row r="32" spans="1:10" hidden="1" x14ac:dyDescent="0.6">
      <c r="A32" s="40" t="s">
        <v>160</v>
      </c>
      <c r="B32" s="39"/>
      <c r="C32" s="39"/>
      <c r="D32" s="17"/>
      <c r="E32" s="17"/>
      <c r="F32" s="18"/>
      <c r="G32" s="18"/>
      <c r="H32" s="18"/>
      <c r="I32" s="18"/>
      <c r="J32" s="18"/>
    </row>
    <row r="33" spans="1:10" x14ac:dyDescent="0.6">
      <c r="A33" s="40" t="s">
        <v>333</v>
      </c>
      <c r="B33" s="39"/>
      <c r="C33" s="39"/>
      <c r="D33" s="17">
        <v>437</v>
      </c>
      <c r="E33" s="17"/>
      <c r="F33" s="18">
        <v>532</v>
      </c>
      <c r="G33" s="18"/>
      <c r="H33" s="18">
        <v>0</v>
      </c>
      <c r="I33" s="18"/>
      <c r="J33" s="18">
        <v>0</v>
      </c>
    </row>
    <row r="34" spans="1:10" x14ac:dyDescent="0.6">
      <c r="A34" s="40" t="s">
        <v>334</v>
      </c>
      <c r="B34" s="39"/>
      <c r="C34" s="39"/>
      <c r="D34" s="17">
        <v>77741</v>
      </c>
      <c r="E34" s="17"/>
      <c r="F34" s="18">
        <v>96548</v>
      </c>
      <c r="G34" s="18"/>
      <c r="H34" s="18">
        <v>44962</v>
      </c>
      <c r="I34" s="18"/>
      <c r="J34" s="18">
        <v>54528</v>
      </c>
    </row>
    <row r="35" spans="1:10" x14ac:dyDescent="0.6">
      <c r="A35" s="40" t="s">
        <v>344</v>
      </c>
      <c r="B35" s="39"/>
      <c r="C35" s="39"/>
      <c r="D35" s="17">
        <v>8</v>
      </c>
      <c r="E35" s="17"/>
      <c r="F35" s="18">
        <v>0</v>
      </c>
      <c r="G35" s="18"/>
      <c r="H35" s="18">
        <v>8</v>
      </c>
      <c r="I35" s="18"/>
      <c r="J35" s="18">
        <v>0</v>
      </c>
    </row>
    <row r="36" spans="1:10" x14ac:dyDescent="0.6">
      <c r="A36" s="40" t="s">
        <v>346</v>
      </c>
      <c r="B36" s="39"/>
      <c r="C36" s="39"/>
      <c r="D36" s="17">
        <v>60850</v>
      </c>
      <c r="E36" s="17"/>
      <c r="F36" s="18">
        <v>0</v>
      </c>
      <c r="G36" s="18"/>
      <c r="H36" s="18">
        <v>60850</v>
      </c>
      <c r="I36" s="18"/>
      <c r="J36" s="18">
        <v>0</v>
      </c>
    </row>
    <row r="37" spans="1:10" x14ac:dyDescent="0.6">
      <c r="A37" s="40" t="s">
        <v>345</v>
      </c>
      <c r="B37" s="39"/>
      <c r="C37" s="39"/>
      <c r="D37" s="17">
        <v>81687</v>
      </c>
      <c r="E37" s="17"/>
      <c r="F37" s="18">
        <v>0</v>
      </c>
      <c r="G37" s="18"/>
      <c r="H37" s="18">
        <v>0</v>
      </c>
      <c r="I37" s="18"/>
      <c r="J37" s="18">
        <v>0</v>
      </c>
    </row>
    <row r="38" spans="1:10" x14ac:dyDescent="0.6">
      <c r="A38" s="40" t="s">
        <v>347</v>
      </c>
      <c r="B38" s="39"/>
      <c r="C38" s="39"/>
      <c r="D38" s="18">
        <v>0</v>
      </c>
      <c r="E38" s="17"/>
      <c r="F38" s="18">
        <v>0</v>
      </c>
      <c r="G38" s="18"/>
      <c r="H38" s="18">
        <v>53000</v>
      </c>
      <c r="I38" s="18"/>
      <c r="J38" s="18">
        <v>0</v>
      </c>
    </row>
    <row r="39" spans="1:10" x14ac:dyDescent="0.6">
      <c r="A39" s="40" t="s">
        <v>335</v>
      </c>
      <c r="B39" s="39"/>
      <c r="C39" s="39"/>
      <c r="D39" s="17">
        <v>37</v>
      </c>
      <c r="E39" s="17"/>
      <c r="F39" s="18">
        <v>0</v>
      </c>
      <c r="G39" s="18"/>
      <c r="H39" s="18">
        <v>37</v>
      </c>
      <c r="I39" s="18"/>
      <c r="J39" s="18">
        <v>0</v>
      </c>
    </row>
    <row r="40" spans="1:10" x14ac:dyDescent="0.6">
      <c r="A40" s="58" t="s">
        <v>336</v>
      </c>
      <c r="B40" s="39"/>
      <c r="C40" s="39"/>
      <c r="D40" s="21">
        <v>27651</v>
      </c>
      <c r="E40" s="17"/>
      <c r="F40" s="18">
        <v>37460</v>
      </c>
      <c r="G40" s="18"/>
      <c r="H40" s="18">
        <v>8118</v>
      </c>
      <c r="I40" s="18"/>
      <c r="J40" s="18">
        <v>7282</v>
      </c>
    </row>
    <row r="41" spans="1:10" ht="20.5" x14ac:dyDescent="0.65">
      <c r="A41" s="51" t="s">
        <v>163</v>
      </c>
      <c r="B41" s="39"/>
      <c r="C41" s="39"/>
      <c r="D41" s="57">
        <f>SUM(D28:D40)</f>
        <v>385212</v>
      </c>
      <c r="E41" s="56"/>
      <c r="F41" s="57">
        <f>SUM(F28:F40)</f>
        <v>255373</v>
      </c>
      <c r="G41" s="19">
        <v>0</v>
      </c>
      <c r="H41" s="57">
        <f>SUM(H28:H40)</f>
        <v>212828</v>
      </c>
      <c r="I41" s="56"/>
      <c r="J41" s="57">
        <f>SUM(J28:J40)</f>
        <v>132329</v>
      </c>
    </row>
    <row r="42" spans="1:10" ht="9.65" customHeight="1" x14ac:dyDescent="0.65">
      <c r="A42" s="51"/>
      <c r="B42" s="39"/>
      <c r="C42" s="39"/>
      <c r="D42" s="17"/>
      <c r="E42" s="17"/>
      <c r="F42" s="17"/>
      <c r="G42" s="22"/>
      <c r="H42" s="17"/>
      <c r="I42" s="56"/>
      <c r="J42" s="56"/>
    </row>
    <row r="43" spans="1:10" ht="20.5" x14ac:dyDescent="0.65">
      <c r="A43" s="51" t="s">
        <v>164</v>
      </c>
      <c r="B43" s="39"/>
      <c r="C43" s="39"/>
      <c r="D43" s="23">
        <v>-1170</v>
      </c>
      <c r="E43" s="12"/>
      <c r="F43" s="23">
        <v>48059</v>
      </c>
      <c r="G43" s="24"/>
      <c r="H43" s="25">
        <v>0</v>
      </c>
      <c r="I43" s="18"/>
      <c r="J43" s="25">
        <v>0</v>
      </c>
    </row>
    <row r="44" spans="1:10" x14ac:dyDescent="0.6">
      <c r="A44" s="40" t="s">
        <v>337</v>
      </c>
      <c r="B44" s="39"/>
      <c r="C44" s="39"/>
      <c r="D44" s="56">
        <f>D25-D41+D43</f>
        <v>-135534</v>
      </c>
      <c r="E44" s="56"/>
      <c r="F44" s="56">
        <f>F25-F41+F43</f>
        <v>114181</v>
      </c>
      <c r="G44" s="17"/>
      <c r="H44" s="56">
        <f>H25-H41</f>
        <v>-115126</v>
      </c>
      <c r="I44" s="17"/>
      <c r="J44" s="56">
        <f>J25-J41</f>
        <v>55615</v>
      </c>
    </row>
    <row r="45" spans="1:10" x14ac:dyDescent="0.6">
      <c r="A45" s="40" t="s">
        <v>338</v>
      </c>
      <c r="B45" s="39"/>
      <c r="C45" s="39"/>
      <c r="D45" s="56">
        <v>19936</v>
      </c>
      <c r="E45" s="17"/>
      <c r="F45" s="59">
        <v>-7239</v>
      </c>
      <c r="G45" s="55"/>
      <c r="H45" s="25">
        <v>0</v>
      </c>
      <c r="I45" s="25"/>
      <c r="J45" s="25">
        <v>0</v>
      </c>
    </row>
    <row r="46" spans="1:10" ht="21" thickBot="1" x14ac:dyDescent="0.7">
      <c r="A46" s="51" t="s">
        <v>165</v>
      </c>
      <c r="B46" s="39"/>
      <c r="C46" s="39"/>
      <c r="D46" s="26">
        <f>D44+D45</f>
        <v>-115598</v>
      </c>
      <c r="E46" s="27"/>
      <c r="F46" s="26">
        <f>F44+F45</f>
        <v>106942</v>
      </c>
      <c r="G46" s="19"/>
      <c r="H46" s="26">
        <f>SUM(H44:H45)</f>
        <v>-115126</v>
      </c>
      <c r="I46" s="60"/>
      <c r="J46" s="28">
        <f>SUM(J44:J45)</f>
        <v>55615</v>
      </c>
    </row>
    <row r="47" spans="1:10" ht="21" thickTop="1" x14ac:dyDescent="0.65">
      <c r="A47" s="51"/>
      <c r="B47" s="39"/>
      <c r="C47" s="39"/>
      <c r="D47" s="11"/>
      <c r="E47" s="27"/>
      <c r="F47" s="11"/>
      <c r="G47" s="19"/>
      <c r="H47" s="11"/>
      <c r="I47" s="60"/>
      <c r="J47" s="29"/>
    </row>
    <row r="48" spans="1:10" ht="20.5" x14ac:dyDescent="0.65">
      <c r="A48" s="51"/>
      <c r="B48" s="39"/>
      <c r="C48" s="39"/>
      <c r="D48" s="11"/>
      <c r="E48" s="27"/>
      <c r="F48" s="11"/>
      <c r="G48" s="19"/>
      <c r="H48" s="11"/>
      <c r="I48" s="60"/>
      <c r="J48" s="29"/>
    </row>
    <row r="49" spans="1:10" x14ac:dyDescent="0.6">
      <c r="A49" s="200" t="s">
        <v>59</v>
      </c>
      <c r="B49" s="200"/>
      <c r="C49" s="200"/>
      <c r="D49" s="200"/>
      <c r="E49" s="200"/>
      <c r="F49" s="200"/>
      <c r="G49" s="200"/>
      <c r="H49" s="200"/>
      <c r="I49" s="200"/>
      <c r="J49" s="200"/>
    </row>
    <row r="50" spans="1:10" x14ac:dyDescent="0.6">
      <c r="A50" s="200" t="s">
        <v>166</v>
      </c>
      <c r="B50" s="200"/>
      <c r="C50" s="200"/>
      <c r="D50" s="200"/>
      <c r="E50" s="200"/>
      <c r="F50" s="200"/>
      <c r="G50" s="200"/>
      <c r="H50" s="200"/>
      <c r="I50" s="200"/>
      <c r="J50" s="200"/>
    </row>
    <row r="51" spans="1:10" ht="20.5" x14ac:dyDescent="0.65">
      <c r="A51" s="51"/>
      <c r="B51" s="39"/>
      <c r="C51" s="39"/>
      <c r="D51" s="11"/>
      <c r="E51" s="27"/>
      <c r="F51" s="11"/>
      <c r="G51" s="19"/>
      <c r="H51" s="11"/>
      <c r="I51" s="60"/>
      <c r="J51" s="29"/>
    </row>
    <row r="52" spans="1:10" ht="19.399999999999999" customHeight="1" x14ac:dyDescent="0.6">
      <c r="A52" s="205" t="s">
        <v>230</v>
      </c>
      <c r="B52" s="206"/>
      <c r="C52" s="206"/>
      <c r="D52" s="206"/>
      <c r="E52" s="206"/>
      <c r="F52" s="206"/>
      <c r="G52" s="206"/>
      <c r="H52" s="206"/>
      <c r="I52" s="206"/>
      <c r="J52" s="206"/>
    </row>
    <row r="53" spans="1:10" ht="20.5" x14ac:dyDescent="0.65">
      <c r="A53" s="51"/>
      <c r="B53" s="39"/>
      <c r="C53" s="39"/>
      <c r="D53" s="30"/>
      <c r="E53" s="30"/>
      <c r="F53" s="30"/>
      <c r="G53" s="22"/>
      <c r="H53" s="30"/>
      <c r="I53" s="60"/>
      <c r="J53" s="31"/>
    </row>
    <row r="54" spans="1:10" x14ac:dyDescent="0.6">
      <c r="H54" s="201" t="s">
        <v>104</v>
      </c>
      <c r="I54" s="201"/>
      <c r="J54" s="201"/>
    </row>
    <row r="55" spans="1:10" ht="20.5" x14ac:dyDescent="0.65">
      <c r="A55" s="196" t="s">
        <v>0</v>
      </c>
      <c r="B55" s="196"/>
      <c r="C55" s="196"/>
      <c r="D55" s="196"/>
      <c r="E55" s="196"/>
      <c r="F55" s="196"/>
      <c r="G55" s="196"/>
      <c r="H55" s="196"/>
      <c r="I55" s="196"/>
      <c r="J55" s="196"/>
    </row>
    <row r="56" spans="1:10" ht="20.5" x14ac:dyDescent="0.6">
      <c r="A56" s="207" t="s">
        <v>168</v>
      </c>
      <c r="B56" s="207"/>
      <c r="C56" s="207"/>
      <c r="D56" s="207"/>
      <c r="E56" s="207"/>
      <c r="F56" s="207"/>
      <c r="G56" s="207"/>
      <c r="H56" s="207"/>
      <c r="I56" s="207"/>
      <c r="J56" s="207"/>
    </row>
    <row r="57" spans="1:10" ht="20.5" x14ac:dyDescent="0.65">
      <c r="A57" s="202" t="s">
        <v>301</v>
      </c>
      <c r="B57" s="202"/>
      <c r="C57" s="202"/>
      <c r="D57" s="202"/>
      <c r="E57" s="202"/>
      <c r="F57" s="202"/>
      <c r="G57" s="202"/>
      <c r="H57" s="202"/>
      <c r="I57" s="202"/>
      <c r="J57" s="202"/>
    </row>
    <row r="58" spans="1:10" ht="20.5" x14ac:dyDescent="0.65">
      <c r="A58" s="44"/>
      <c r="B58" s="44"/>
      <c r="C58" s="44"/>
      <c r="D58" s="44"/>
      <c r="E58" s="44"/>
      <c r="F58" s="44"/>
      <c r="G58" s="44"/>
      <c r="H58" s="44"/>
      <c r="I58" s="44"/>
      <c r="J58" s="44"/>
    </row>
    <row r="59" spans="1:10" ht="20.5" x14ac:dyDescent="0.65">
      <c r="D59" s="197" t="s">
        <v>2</v>
      </c>
      <c r="E59" s="197"/>
      <c r="F59" s="197"/>
      <c r="G59" s="197"/>
      <c r="H59" s="197"/>
      <c r="I59" s="197"/>
      <c r="J59" s="197"/>
    </row>
    <row r="60" spans="1:10" ht="20.5" x14ac:dyDescent="0.65">
      <c r="A60" s="46"/>
      <c r="D60" s="198" t="s">
        <v>3</v>
      </c>
      <c r="E60" s="198"/>
      <c r="F60" s="198"/>
      <c r="H60" s="198" t="s">
        <v>4</v>
      </c>
      <c r="I60" s="198"/>
      <c r="J60" s="198"/>
    </row>
    <row r="61" spans="1:10" ht="20.5" x14ac:dyDescent="0.65">
      <c r="A61" s="46"/>
      <c r="D61" s="197" t="s">
        <v>302</v>
      </c>
      <c r="E61" s="197"/>
      <c r="F61" s="197"/>
      <c r="G61" s="197"/>
      <c r="H61" s="197"/>
      <c r="I61" s="197"/>
      <c r="J61" s="197"/>
    </row>
    <row r="62" spans="1:10" ht="20.5" x14ac:dyDescent="0.65">
      <c r="B62" s="45" t="s">
        <v>5</v>
      </c>
      <c r="C62" s="47"/>
      <c r="D62" s="48">
        <v>2567</v>
      </c>
      <c r="E62" s="49"/>
      <c r="F62" s="48">
        <v>2566</v>
      </c>
      <c r="G62" s="47"/>
      <c r="H62" s="50">
        <v>2567</v>
      </c>
      <c r="I62" s="47"/>
      <c r="J62" s="48">
        <v>2566</v>
      </c>
    </row>
    <row r="63" spans="1:10" ht="20.5" x14ac:dyDescent="0.65">
      <c r="A63" s="51"/>
      <c r="B63" s="39"/>
      <c r="C63" s="39"/>
      <c r="D63" s="30"/>
      <c r="E63" s="30"/>
      <c r="F63" s="30"/>
      <c r="G63" s="22"/>
      <c r="H63" s="30"/>
      <c r="I63" s="60"/>
      <c r="J63" s="31"/>
    </row>
    <row r="64" spans="1:10" ht="21" customHeight="1" thickBot="1" x14ac:dyDescent="0.7">
      <c r="A64" s="51" t="s">
        <v>165</v>
      </c>
      <c r="B64" s="39"/>
      <c r="C64" s="39"/>
      <c r="D64" s="32">
        <f>$D$46</f>
        <v>-115598</v>
      </c>
      <c r="E64" s="30"/>
      <c r="F64" s="32">
        <f>+F46</f>
        <v>106942</v>
      </c>
      <c r="G64" s="22"/>
      <c r="H64" s="32">
        <f>H46</f>
        <v>-115126</v>
      </c>
      <c r="I64" s="60"/>
      <c r="J64" s="33">
        <v>55615</v>
      </c>
    </row>
    <row r="65" spans="1:10" ht="21" customHeight="1" thickTop="1" x14ac:dyDescent="0.65">
      <c r="A65" s="51"/>
      <c r="B65" s="39"/>
      <c r="C65" s="39"/>
      <c r="D65" s="30"/>
      <c r="E65" s="30"/>
      <c r="F65" s="30"/>
      <c r="G65" s="22"/>
      <c r="H65" s="30"/>
      <c r="I65" s="60"/>
      <c r="J65" s="31"/>
    </row>
    <row r="66" spans="1:10" ht="20.5" x14ac:dyDescent="0.65">
      <c r="A66" s="51" t="s">
        <v>169</v>
      </c>
      <c r="B66" s="39"/>
      <c r="C66" s="39"/>
      <c r="D66" s="60"/>
      <c r="E66" s="60"/>
      <c r="F66" s="60"/>
      <c r="G66" s="55"/>
      <c r="H66" s="60"/>
      <c r="I66" s="60"/>
      <c r="J66" s="60"/>
    </row>
    <row r="67" spans="1:10" hidden="1" x14ac:dyDescent="0.6">
      <c r="A67" s="61" t="s">
        <v>170</v>
      </c>
      <c r="B67" s="39"/>
      <c r="C67" s="39"/>
      <c r="D67" s="56">
        <v>0</v>
      </c>
      <c r="E67" s="17"/>
      <c r="F67" s="17"/>
      <c r="G67" s="55"/>
      <c r="H67" s="56">
        <v>0</v>
      </c>
      <c r="I67" s="55"/>
      <c r="J67" s="55"/>
    </row>
    <row r="68" spans="1:10" ht="20.5" x14ac:dyDescent="0.65">
      <c r="A68" s="51" t="s">
        <v>171</v>
      </c>
      <c r="B68" s="39"/>
      <c r="C68" s="39"/>
      <c r="D68" s="56"/>
      <c r="E68" s="56"/>
      <c r="F68" s="56"/>
      <c r="G68" s="55"/>
      <c r="H68" s="56"/>
      <c r="I68" s="55"/>
      <c r="J68" s="55"/>
    </row>
    <row r="69" spans="1:10" x14ac:dyDescent="0.6">
      <c r="A69" s="61" t="s">
        <v>172</v>
      </c>
      <c r="B69" s="39"/>
      <c r="C69" s="39"/>
      <c r="D69" s="56"/>
      <c r="E69" s="56"/>
      <c r="F69" s="56"/>
      <c r="G69" s="55"/>
      <c r="H69" s="56"/>
      <c r="I69" s="55"/>
      <c r="J69" s="55"/>
    </row>
    <row r="70" spans="1:10" x14ac:dyDescent="0.6">
      <c r="A70" s="61" t="s">
        <v>173</v>
      </c>
      <c r="B70" s="39"/>
      <c r="C70" s="39"/>
      <c r="D70" s="56">
        <v>542</v>
      </c>
      <c r="E70" s="56"/>
      <c r="F70" s="56">
        <v>0</v>
      </c>
      <c r="G70" s="55"/>
      <c r="H70" s="56">
        <v>0</v>
      </c>
      <c r="I70" s="56"/>
      <c r="J70" s="56">
        <v>0</v>
      </c>
    </row>
    <row r="71" spans="1:10" x14ac:dyDescent="0.6">
      <c r="A71" s="61" t="s">
        <v>348</v>
      </c>
      <c r="B71" s="39"/>
      <c r="C71" s="39"/>
      <c r="D71" s="56">
        <v>22325</v>
      </c>
      <c r="E71" s="56"/>
      <c r="F71" s="56">
        <v>0</v>
      </c>
      <c r="G71" s="18"/>
      <c r="H71" s="56">
        <v>0</v>
      </c>
      <c r="I71" s="18"/>
      <c r="J71" s="56">
        <v>0</v>
      </c>
    </row>
    <row r="72" spans="1:10" x14ac:dyDescent="0.6">
      <c r="A72" s="61" t="s">
        <v>349</v>
      </c>
      <c r="B72" s="39"/>
      <c r="C72" s="39"/>
      <c r="D72" s="56">
        <v>-108</v>
      </c>
      <c r="E72" s="56"/>
      <c r="F72" s="56">
        <v>0</v>
      </c>
      <c r="G72" s="18"/>
      <c r="H72" s="56">
        <v>0</v>
      </c>
      <c r="I72" s="18"/>
      <c r="J72" s="56">
        <v>0</v>
      </c>
    </row>
    <row r="73" spans="1:10" x14ac:dyDescent="0.6">
      <c r="A73" s="58" t="s">
        <v>174</v>
      </c>
      <c r="B73" s="39"/>
      <c r="C73" s="39"/>
      <c r="D73" s="57">
        <f>SUM(D70:D72)</f>
        <v>22759</v>
      </c>
      <c r="E73" s="56"/>
      <c r="F73" s="57">
        <f>SUM(F70:F72)</f>
        <v>0</v>
      </c>
      <c r="G73" s="18"/>
      <c r="H73" s="57">
        <f>SUM(H70:H72)</f>
        <v>0</v>
      </c>
      <c r="I73" s="18"/>
      <c r="J73" s="57">
        <f>SUM(J70:J72)</f>
        <v>0</v>
      </c>
    </row>
    <row r="74" spans="1:10" ht="21" thickBot="1" x14ac:dyDescent="0.7">
      <c r="A74" s="51" t="s">
        <v>175</v>
      </c>
      <c r="B74" s="39"/>
      <c r="C74" s="39"/>
      <c r="D74" s="62">
        <f>D64+D73</f>
        <v>-92839</v>
      </c>
      <c r="E74" s="34"/>
      <c r="F74" s="62">
        <f>F64+F73</f>
        <v>106942</v>
      </c>
      <c r="G74" s="55"/>
      <c r="H74" s="62">
        <f>H64+H73</f>
        <v>-115126</v>
      </c>
      <c r="I74" s="56"/>
      <c r="J74" s="62">
        <f>J64+J73</f>
        <v>55615</v>
      </c>
    </row>
    <row r="75" spans="1:10" ht="8.9" customHeight="1" thickTop="1" x14ac:dyDescent="0.65">
      <c r="A75" s="51"/>
      <c r="B75" s="39"/>
      <c r="C75" s="39"/>
      <c r="D75" s="35"/>
      <c r="E75" s="35"/>
      <c r="F75" s="35"/>
      <c r="G75" s="55"/>
      <c r="H75" s="35"/>
      <c r="I75" s="56"/>
      <c r="J75" s="35"/>
    </row>
    <row r="76" spans="1:10" ht="20.5" x14ac:dyDescent="0.65">
      <c r="A76" s="51"/>
      <c r="B76" s="39"/>
      <c r="C76" s="39"/>
      <c r="D76" s="60"/>
      <c r="E76" s="60"/>
      <c r="F76" s="60"/>
      <c r="G76" s="55"/>
      <c r="H76" s="60"/>
      <c r="I76" s="55"/>
      <c r="J76" s="60"/>
    </row>
    <row r="77" spans="1:10" x14ac:dyDescent="0.6">
      <c r="A77" s="40" t="s">
        <v>176</v>
      </c>
      <c r="B77" s="39"/>
      <c r="C77" s="39"/>
      <c r="D77" s="56">
        <f>+D79-D78</f>
        <v>-118601</v>
      </c>
      <c r="E77" s="31"/>
      <c r="F77" s="56">
        <f>+F79-F78</f>
        <v>107129</v>
      </c>
      <c r="G77" s="22"/>
      <c r="H77" s="56">
        <f>+H79-H78</f>
        <v>-115126</v>
      </c>
      <c r="I77" s="22"/>
      <c r="J77" s="59">
        <f>+J79-J78</f>
        <v>55615</v>
      </c>
    </row>
    <row r="78" spans="1:10" x14ac:dyDescent="0.6">
      <c r="A78" s="40" t="s">
        <v>177</v>
      </c>
      <c r="B78" s="39"/>
      <c r="C78" s="39"/>
      <c r="D78" s="56">
        <v>3003</v>
      </c>
      <c r="E78" s="56"/>
      <c r="F78" s="56">
        <v>-187</v>
      </c>
      <c r="G78" s="22"/>
      <c r="H78" s="25">
        <v>0</v>
      </c>
      <c r="I78" s="18"/>
      <c r="J78" s="25">
        <v>0</v>
      </c>
    </row>
    <row r="79" spans="1:10" ht="20.5" thickBot="1" x14ac:dyDescent="0.65">
      <c r="B79" s="39"/>
      <c r="C79" s="39"/>
      <c r="D79" s="62">
        <f>+$D$64</f>
        <v>-115598</v>
      </c>
      <c r="E79" s="56"/>
      <c r="F79" s="63">
        <f>+F64</f>
        <v>106942</v>
      </c>
      <c r="G79" s="22"/>
      <c r="H79" s="62">
        <f>+H64</f>
        <v>-115126</v>
      </c>
      <c r="I79" s="22"/>
      <c r="J79" s="62">
        <v>55615</v>
      </c>
    </row>
    <row r="80" spans="1:10" ht="21" thickTop="1" x14ac:dyDescent="0.65">
      <c r="A80" s="51" t="s">
        <v>178</v>
      </c>
      <c r="B80" s="39"/>
      <c r="C80" s="39"/>
      <c r="D80" s="60"/>
      <c r="E80" s="60"/>
      <c r="F80" s="60"/>
      <c r="G80" s="55"/>
      <c r="H80" s="64"/>
      <c r="I80" s="55"/>
      <c r="J80" s="60"/>
    </row>
    <row r="81" spans="1:10" x14ac:dyDescent="0.6">
      <c r="A81" s="40" t="s">
        <v>176</v>
      </c>
      <c r="B81" s="39"/>
      <c r="C81" s="39"/>
      <c r="D81" s="56">
        <f>+D83-D82</f>
        <v>-102504</v>
      </c>
      <c r="E81" s="56"/>
      <c r="F81" s="56">
        <f>+F83-F82</f>
        <v>107129</v>
      </c>
      <c r="G81" s="22"/>
      <c r="H81" s="56">
        <f>+H83-H82</f>
        <v>-115126</v>
      </c>
      <c r="I81" s="22"/>
      <c r="J81" s="59">
        <f>+J83-J82</f>
        <v>55615</v>
      </c>
    </row>
    <row r="82" spans="1:10" x14ac:dyDescent="0.6">
      <c r="A82" s="40" t="s">
        <v>177</v>
      </c>
      <c r="B82" s="39"/>
      <c r="C82" s="39"/>
      <c r="D82" s="56">
        <v>9665</v>
      </c>
      <c r="E82" s="56"/>
      <c r="F82" s="56">
        <v>-187</v>
      </c>
      <c r="G82" s="31"/>
      <c r="H82" s="25">
        <v>0</v>
      </c>
      <c r="I82" s="18"/>
      <c r="J82" s="25">
        <v>0</v>
      </c>
    </row>
    <row r="83" spans="1:10" ht="20.5" thickBot="1" x14ac:dyDescent="0.65">
      <c r="B83" s="39"/>
      <c r="C83" s="39"/>
      <c r="D83" s="62">
        <f>+D74</f>
        <v>-92839</v>
      </c>
      <c r="E83" s="56"/>
      <c r="F83" s="62">
        <f>+F74</f>
        <v>106942</v>
      </c>
      <c r="G83" s="55"/>
      <c r="H83" s="62">
        <f>+H74</f>
        <v>-115126</v>
      </c>
      <c r="I83" s="55"/>
      <c r="J83" s="62">
        <f>+J74</f>
        <v>55615</v>
      </c>
    </row>
    <row r="84" spans="1:10" ht="5.9" customHeight="1" thickTop="1" x14ac:dyDescent="0.65">
      <c r="A84" s="51"/>
      <c r="B84" s="39"/>
      <c r="C84" s="39"/>
      <c r="D84" s="65"/>
      <c r="E84" s="65"/>
      <c r="F84" s="65"/>
      <c r="G84" s="39"/>
      <c r="H84" s="66"/>
      <c r="I84" s="65"/>
      <c r="J84" s="65"/>
    </row>
    <row r="85" spans="1:10" ht="20.5" x14ac:dyDescent="0.65">
      <c r="A85" s="67" t="s">
        <v>179</v>
      </c>
      <c r="D85" s="39"/>
      <c r="E85" s="39"/>
      <c r="F85" s="65"/>
      <c r="G85" s="65"/>
      <c r="H85" s="65"/>
      <c r="I85" s="39"/>
      <c r="J85" s="66"/>
    </row>
    <row r="86" spans="1:10" ht="20.5" thickBot="1" x14ac:dyDescent="0.65">
      <c r="A86" s="68" t="s">
        <v>180</v>
      </c>
      <c r="B86" s="39">
        <v>37</v>
      </c>
      <c r="C86" s="39"/>
      <c r="D86" s="69">
        <f>(D83)/D87</f>
        <v>-1.1498501466054417E-5</v>
      </c>
      <c r="E86" s="70"/>
      <c r="F86" s="69">
        <f>(F83)/F87</f>
        <v>8.186261972266519E-5</v>
      </c>
      <c r="G86" s="71"/>
      <c r="H86" s="69">
        <f>(H83)/H87</f>
        <v>-1.4258840355680055E-5</v>
      </c>
      <c r="I86" s="70"/>
      <c r="J86" s="69">
        <f>(J83)/J87</f>
        <v>4.2572512164313596E-5</v>
      </c>
    </row>
    <row r="87" spans="1:10" ht="21" thickTop="1" thickBot="1" x14ac:dyDescent="0.65">
      <c r="A87" s="72" t="s">
        <v>181</v>
      </c>
      <c r="B87" s="39">
        <v>37</v>
      </c>
      <c r="D87" s="73">
        <v>8074008624</v>
      </c>
      <c r="E87" s="36"/>
      <c r="F87" s="73">
        <v>1306359366</v>
      </c>
      <c r="H87" s="73">
        <v>8074008624</v>
      </c>
      <c r="J87" s="73">
        <v>1306359366</v>
      </c>
    </row>
    <row r="88" spans="1:10" ht="10.4" customHeight="1" thickTop="1" x14ac:dyDescent="0.6"/>
    <row r="89" spans="1:10" ht="20.9" hidden="1" customHeight="1" x14ac:dyDescent="0.65">
      <c r="A89" s="67" t="s">
        <v>182</v>
      </c>
    </row>
    <row r="90" spans="1:10" ht="20.9" hidden="1" customHeight="1" x14ac:dyDescent="0.6">
      <c r="A90" s="68" t="s">
        <v>180</v>
      </c>
      <c r="B90" s="39">
        <v>24</v>
      </c>
      <c r="D90" s="75"/>
      <c r="E90" s="70"/>
      <c r="F90" s="75"/>
      <c r="G90" s="71"/>
      <c r="H90" s="76"/>
      <c r="I90" s="70"/>
      <c r="J90" s="75"/>
    </row>
    <row r="91" spans="1:10" ht="20.9" hidden="1" customHeight="1" x14ac:dyDescent="0.6">
      <c r="A91" s="72" t="s">
        <v>181</v>
      </c>
      <c r="B91" s="39">
        <v>24</v>
      </c>
      <c r="D91" s="36"/>
      <c r="E91" s="36"/>
      <c r="F91" s="36"/>
      <c r="H91" s="36"/>
      <c r="J91" s="37"/>
    </row>
    <row r="93" spans="1:10" x14ac:dyDescent="0.6">
      <c r="A93" s="77" t="s">
        <v>58</v>
      </c>
    </row>
    <row r="94" spans="1:10" x14ac:dyDescent="0.6">
      <c r="A94" s="41"/>
    </row>
    <row r="95" spans="1:10" x14ac:dyDescent="0.6">
      <c r="A95" s="41"/>
    </row>
    <row r="96" spans="1:10" x14ac:dyDescent="0.6">
      <c r="A96" s="41"/>
    </row>
    <row r="97" spans="1:10" x14ac:dyDescent="0.6">
      <c r="A97" s="41"/>
    </row>
    <row r="98" spans="1:10" x14ac:dyDescent="0.6">
      <c r="A98" s="41"/>
    </row>
    <row r="99" spans="1:10" x14ac:dyDescent="0.6">
      <c r="A99" s="41"/>
    </row>
    <row r="100" spans="1:10" x14ac:dyDescent="0.6">
      <c r="A100" s="41"/>
    </row>
    <row r="101" spans="1:10" ht="20.149999999999999" customHeight="1" x14ac:dyDescent="0.6">
      <c r="A101" s="200" t="s">
        <v>59</v>
      </c>
      <c r="B101" s="200"/>
      <c r="C101" s="200"/>
      <c r="D101" s="200"/>
      <c r="E101" s="200"/>
      <c r="F101" s="200"/>
      <c r="G101" s="200"/>
      <c r="H101" s="200"/>
      <c r="I101" s="200"/>
      <c r="J101" s="200"/>
    </row>
    <row r="102" spans="1:10" ht="20.149999999999999" customHeight="1" x14ac:dyDescent="0.6">
      <c r="A102" s="200" t="s">
        <v>166</v>
      </c>
      <c r="B102" s="200"/>
      <c r="C102" s="200"/>
      <c r="D102" s="200"/>
      <c r="E102" s="200"/>
      <c r="F102" s="200"/>
      <c r="G102" s="200"/>
      <c r="H102" s="200"/>
      <c r="I102" s="200"/>
      <c r="J102" s="200"/>
    </row>
    <row r="103" spans="1:10" ht="20.149999999999999" customHeight="1" x14ac:dyDescent="0.6">
      <c r="A103" s="39"/>
      <c r="B103" s="39"/>
      <c r="C103" s="39"/>
      <c r="D103" s="39"/>
      <c r="E103" s="39"/>
      <c r="F103" s="39"/>
      <c r="G103" s="39"/>
      <c r="H103" s="39"/>
      <c r="I103" s="39"/>
      <c r="J103" s="39"/>
    </row>
    <row r="104" spans="1:10" x14ac:dyDescent="0.6">
      <c r="A104" s="205" t="s">
        <v>292</v>
      </c>
      <c r="B104" s="206"/>
      <c r="C104" s="206"/>
      <c r="D104" s="206"/>
      <c r="E104" s="206"/>
      <c r="F104" s="206"/>
      <c r="G104" s="206"/>
      <c r="H104" s="206"/>
      <c r="I104" s="206"/>
      <c r="J104" s="206"/>
    </row>
  </sheetData>
  <mergeCells count="22">
    <mergeCell ref="A101:J101"/>
    <mergeCell ref="A102:J102"/>
    <mergeCell ref="A104:J104"/>
    <mergeCell ref="A56:J56"/>
    <mergeCell ref="A57:J57"/>
    <mergeCell ref="D59:J59"/>
    <mergeCell ref="D60:F60"/>
    <mergeCell ref="H60:J60"/>
    <mergeCell ref="D61:J61"/>
    <mergeCell ref="A55:J55"/>
    <mergeCell ref="H1:J1"/>
    <mergeCell ref="A2:J2"/>
    <mergeCell ref="A3:J3"/>
    <mergeCell ref="A4:J4"/>
    <mergeCell ref="D6:J6"/>
    <mergeCell ref="D7:F7"/>
    <mergeCell ref="H7:J7"/>
    <mergeCell ref="D8:J8"/>
    <mergeCell ref="A49:J49"/>
    <mergeCell ref="A50:J50"/>
    <mergeCell ref="A52:J52"/>
    <mergeCell ref="H54:J54"/>
  </mergeCells>
  <pageMargins left="0.7" right="0.55000000000000004" top="0.75" bottom="0.64" header="0.3" footer="0.3"/>
  <pageSetup paperSize="9" scale="76" fitToHeight="0" orientation="portrait" r:id="rId1"/>
  <rowBreaks count="1" manualBreakCount="1"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19103-E805-41C5-AE4F-7EEF370D511C}">
  <sheetPr>
    <pageSetUpPr fitToPage="1"/>
  </sheetPr>
  <dimension ref="B1:L220"/>
  <sheetViews>
    <sheetView view="pageBreakPreview" topLeftCell="A152" zoomScale="99" zoomScaleNormal="100" zoomScaleSheetLayoutView="99" workbookViewId="0">
      <selection activeCell="H191" sqref="H191"/>
    </sheetView>
  </sheetViews>
  <sheetFormatPr defaultColWidth="9.08203125" defaultRowHeight="20" x14ac:dyDescent="0.6"/>
  <cols>
    <col min="1" max="1" width="11.08203125" style="128" customWidth="1"/>
    <col min="2" max="2" width="2.6640625" style="127" customWidth="1"/>
    <col min="3" max="3" width="51.08203125" style="127" customWidth="1"/>
    <col min="4" max="4" width="9.08203125" style="128"/>
    <col min="5" max="5" width="0.6640625" style="128" customWidth="1"/>
    <col min="6" max="6" width="14.08203125" style="128" customWidth="1"/>
    <col min="7" max="7" width="1" style="128" customWidth="1"/>
    <col min="8" max="8" width="13.6640625" style="128" customWidth="1"/>
    <col min="9" max="9" width="0.58203125" style="128" customWidth="1"/>
    <col min="10" max="10" width="14.08203125" style="128" customWidth="1"/>
    <col min="11" max="11" width="0.75" style="128" customWidth="1"/>
    <col min="12" max="12" width="12.6640625" style="128" customWidth="1"/>
    <col min="13" max="16384" width="9.08203125" style="128"/>
  </cols>
  <sheetData>
    <row r="1" spans="2:12" x14ac:dyDescent="0.6">
      <c r="J1" s="129"/>
      <c r="K1" s="129"/>
      <c r="L1" s="129" t="s">
        <v>104</v>
      </c>
    </row>
    <row r="2" spans="2:12" ht="20.5" x14ac:dyDescent="0.65">
      <c r="B2" s="208" t="s">
        <v>0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2:12" ht="20.5" x14ac:dyDescent="0.6">
      <c r="B3" s="209" t="s">
        <v>184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2:12" ht="20.5" x14ac:dyDescent="0.65">
      <c r="B4" s="208" t="s">
        <v>301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</row>
    <row r="5" spans="2:12" ht="12.65" customHeight="1" x14ac:dyDescent="0.65"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</row>
    <row r="6" spans="2:12" ht="20.5" x14ac:dyDescent="0.65">
      <c r="B6" s="131"/>
      <c r="C6" s="131"/>
      <c r="F6" s="210" t="s">
        <v>2</v>
      </c>
      <c r="G6" s="210"/>
      <c r="H6" s="210"/>
      <c r="I6" s="210"/>
      <c r="J6" s="210"/>
      <c r="K6" s="210"/>
      <c r="L6" s="210"/>
    </row>
    <row r="7" spans="2:12" ht="20.5" x14ac:dyDescent="0.65">
      <c r="B7" s="131"/>
      <c r="C7" s="131"/>
      <c r="F7" s="211" t="s">
        <v>3</v>
      </c>
      <c r="G7" s="211"/>
      <c r="H7" s="211"/>
      <c r="J7" s="210" t="s">
        <v>4</v>
      </c>
      <c r="K7" s="210"/>
      <c r="L7" s="210"/>
    </row>
    <row r="8" spans="2:12" ht="20.5" x14ac:dyDescent="0.65">
      <c r="B8" s="131"/>
      <c r="C8" s="131"/>
      <c r="F8" s="210" t="s">
        <v>302</v>
      </c>
      <c r="G8" s="210"/>
      <c r="H8" s="210"/>
      <c r="I8" s="210"/>
      <c r="J8" s="210"/>
      <c r="K8" s="210"/>
      <c r="L8" s="210"/>
    </row>
    <row r="9" spans="2:12" ht="20.5" x14ac:dyDescent="0.65">
      <c r="D9" s="132"/>
      <c r="E9" s="132"/>
      <c r="F9" s="133">
        <v>2567</v>
      </c>
      <c r="G9" s="134"/>
      <c r="H9" s="133">
        <v>2566</v>
      </c>
      <c r="I9" s="135"/>
      <c r="J9" s="133">
        <v>2567</v>
      </c>
      <c r="K9" s="132"/>
      <c r="L9" s="133">
        <v>2566</v>
      </c>
    </row>
    <row r="10" spans="2:12" ht="20.5" x14ac:dyDescent="0.65">
      <c r="B10" s="136" t="s">
        <v>185</v>
      </c>
      <c r="C10" s="136"/>
      <c r="H10" s="137"/>
    </row>
    <row r="11" spans="2:12" x14ac:dyDescent="0.6">
      <c r="B11" s="127" t="s">
        <v>186</v>
      </c>
      <c r="E11" s="135"/>
      <c r="F11" s="135">
        <f>PL!D64</f>
        <v>-115598</v>
      </c>
      <c r="G11" s="135"/>
      <c r="H11" s="135">
        <f>PL!F64</f>
        <v>106942</v>
      </c>
      <c r="I11" s="135"/>
      <c r="J11" s="135">
        <f>PL!H64</f>
        <v>-115126</v>
      </c>
      <c r="K11" s="135"/>
      <c r="L11" s="135">
        <f>PL!J64</f>
        <v>55615</v>
      </c>
    </row>
    <row r="12" spans="2:12" x14ac:dyDescent="0.6">
      <c r="B12" s="138" t="s">
        <v>187</v>
      </c>
      <c r="C12" s="138"/>
      <c r="E12" s="139"/>
      <c r="F12" s="135"/>
      <c r="G12" s="135"/>
      <c r="H12" s="135"/>
      <c r="I12" s="139"/>
      <c r="J12" s="140"/>
      <c r="K12" s="139"/>
      <c r="L12" s="14"/>
    </row>
    <row r="13" spans="2:12" x14ac:dyDescent="0.6">
      <c r="B13" s="128"/>
      <c r="C13" s="127" t="s">
        <v>188</v>
      </c>
      <c r="E13" s="139"/>
      <c r="F13" s="18">
        <v>58975</v>
      </c>
      <c r="G13" s="20"/>
      <c r="H13" s="20">
        <v>23802</v>
      </c>
      <c r="I13" s="139"/>
      <c r="J13" s="20">
        <v>3802</v>
      </c>
      <c r="K13" s="20"/>
      <c r="L13" s="20">
        <v>3828</v>
      </c>
    </row>
    <row r="14" spans="2:12" x14ac:dyDescent="0.6">
      <c r="B14" s="128"/>
      <c r="C14" s="127" t="s">
        <v>189</v>
      </c>
      <c r="E14" s="139"/>
      <c r="F14" s="18">
        <v>8408</v>
      </c>
      <c r="G14" s="20"/>
      <c r="H14" s="20">
        <v>7976</v>
      </c>
      <c r="I14" s="139"/>
      <c r="J14" s="20">
        <v>7500</v>
      </c>
      <c r="K14" s="20"/>
      <c r="L14" s="20">
        <v>7731</v>
      </c>
    </row>
    <row r="15" spans="2:12" hidden="1" x14ac:dyDescent="0.6">
      <c r="B15" s="128"/>
      <c r="C15" s="127" t="s">
        <v>190</v>
      </c>
      <c r="E15" s="139"/>
      <c r="F15" s="18"/>
      <c r="G15" s="20"/>
      <c r="H15" s="20"/>
      <c r="I15" s="139"/>
      <c r="J15" s="20"/>
      <c r="K15" s="20"/>
      <c r="L15" s="20"/>
    </row>
    <row r="16" spans="2:12" x14ac:dyDescent="0.6">
      <c r="B16" s="128"/>
      <c r="C16" s="127" t="s">
        <v>191</v>
      </c>
      <c r="E16" s="139"/>
      <c r="F16" s="18">
        <v>0</v>
      </c>
      <c r="G16" s="20"/>
      <c r="H16" s="20">
        <v>0</v>
      </c>
      <c r="I16" s="139"/>
      <c r="J16" s="20">
        <v>53000</v>
      </c>
      <c r="K16" s="20"/>
      <c r="L16" s="20">
        <v>0</v>
      </c>
    </row>
    <row r="17" spans="2:12" x14ac:dyDescent="0.6">
      <c r="B17" s="128"/>
      <c r="C17" s="127" t="s">
        <v>370</v>
      </c>
      <c r="E17" s="139"/>
      <c r="F17" s="18">
        <v>60850</v>
      </c>
      <c r="G17" s="20"/>
      <c r="H17" s="20">
        <v>0</v>
      </c>
      <c r="I17" s="139"/>
      <c r="J17" s="20">
        <v>60850</v>
      </c>
      <c r="K17" s="20"/>
      <c r="L17" s="20">
        <v>0</v>
      </c>
    </row>
    <row r="18" spans="2:12" x14ac:dyDescent="0.6">
      <c r="B18" s="128"/>
      <c r="C18" s="127" t="s">
        <v>359</v>
      </c>
      <c r="E18" s="139"/>
      <c r="F18" s="18">
        <v>81687</v>
      </c>
      <c r="G18" s="20"/>
      <c r="H18" s="20">
        <v>0</v>
      </c>
      <c r="I18" s="139"/>
      <c r="J18" s="20">
        <v>0</v>
      </c>
      <c r="K18" s="20"/>
      <c r="L18" s="20">
        <v>0</v>
      </c>
    </row>
    <row r="19" spans="2:12" x14ac:dyDescent="0.6">
      <c r="B19" s="128"/>
      <c r="C19" s="127" t="s">
        <v>192</v>
      </c>
      <c r="E19" s="139"/>
      <c r="F19" s="18">
        <v>1870</v>
      </c>
      <c r="G19" s="20"/>
      <c r="H19" s="20">
        <v>0</v>
      </c>
      <c r="I19" s="139"/>
      <c r="J19" s="18">
        <v>1870</v>
      </c>
      <c r="K19" s="20"/>
      <c r="L19" s="20">
        <v>0</v>
      </c>
    </row>
    <row r="20" spans="2:12" x14ac:dyDescent="0.6">
      <c r="B20" s="128"/>
      <c r="C20" s="127" t="s">
        <v>193</v>
      </c>
      <c r="E20" s="139"/>
      <c r="F20" s="18">
        <v>-85</v>
      </c>
      <c r="G20" s="20"/>
      <c r="H20" s="20">
        <v>-1202</v>
      </c>
      <c r="I20" s="139"/>
      <c r="J20" s="18">
        <v>-85</v>
      </c>
      <c r="K20" s="20"/>
      <c r="L20" s="20">
        <v>-1202</v>
      </c>
    </row>
    <row r="21" spans="2:12" hidden="1" x14ac:dyDescent="0.6">
      <c r="B21" s="128"/>
      <c r="C21" s="141" t="s">
        <v>194</v>
      </c>
      <c r="E21" s="139"/>
      <c r="F21" s="18"/>
      <c r="G21" s="20"/>
      <c r="H21" s="20"/>
      <c r="I21" s="139"/>
      <c r="J21" s="18"/>
      <c r="K21" s="20"/>
      <c r="L21" s="20"/>
    </row>
    <row r="22" spans="2:12" x14ac:dyDescent="0.6">
      <c r="B22" s="128"/>
      <c r="C22" s="141" t="s">
        <v>162</v>
      </c>
      <c r="E22" s="139"/>
      <c r="F22" s="18">
        <v>37</v>
      </c>
      <c r="G22" s="20"/>
      <c r="H22" s="18">
        <v>0</v>
      </c>
      <c r="I22" s="139"/>
      <c r="J22" s="18">
        <v>37</v>
      </c>
      <c r="K22" s="20"/>
      <c r="L22" s="18">
        <v>0</v>
      </c>
    </row>
    <row r="23" spans="2:12" x14ac:dyDescent="0.6">
      <c r="B23" s="128"/>
      <c r="C23" s="141" t="s">
        <v>195</v>
      </c>
      <c r="E23" s="139"/>
      <c r="F23" s="18">
        <v>-35</v>
      </c>
      <c r="G23" s="20"/>
      <c r="H23" s="18">
        <v>0</v>
      </c>
      <c r="I23" s="139"/>
      <c r="J23" s="18">
        <v>-35</v>
      </c>
      <c r="K23" s="20"/>
      <c r="L23" s="18">
        <v>0</v>
      </c>
    </row>
    <row r="24" spans="2:12" hidden="1" x14ac:dyDescent="0.6">
      <c r="B24" s="128"/>
      <c r="C24" s="141" t="s">
        <v>196</v>
      </c>
      <c r="E24" s="139"/>
      <c r="F24" s="18"/>
      <c r="G24" s="20"/>
      <c r="H24" s="20"/>
      <c r="I24" s="139"/>
      <c r="J24" s="20"/>
      <c r="K24" s="20"/>
      <c r="L24" s="20"/>
    </row>
    <row r="25" spans="2:12" hidden="1" x14ac:dyDescent="0.6">
      <c r="B25" s="128"/>
      <c r="C25" s="141" t="s">
        <v>197</v>
      </c>
      <c r="E25" s="139"/>
      <c r="F25" s="18"/>
      <c r="G25" s="20"/>
      <c r="H25" s="20"/>
      <c r="I25" s="139"/>
      <c r="J25" s="20"/>
      <c r="K25" s="20"/>
      <c r="L25" s="20"/>
    </row>
    <row r="26" spans="2:12" x14ac:dyDescent="0.6">
      <c r="B26" s="128"/>
      <c r="C26" s="141" t="s">
        <v>198</v>
      </c>
      <c r="E26" s="142"/>
      <c r="F26" s="18">
        <v>452</v>
      </c>
      <c r="G26" s="20"/>
      <c r="H26" s="20">
        <v>402</v>
      </c>
      <c r="I26" s="142"/>
      <c r="J26" s="20">
        <v>146</v>
      </c>
      <c r="K26" s="20"/>
      <c r="L26" s="20">
        <v>137</v>
      </c>
    </row>
    <row r="27" spans="2:12" x14ac:dyDescent="0.6">
      <c r="B27" s="128"/>
      <c r="C27" s="141" t="s">
        <v>199</v>
      </c>
      <c r="E27" s="142"/>
      <c r="F27" s="18">
        <v>-9947</v>
      </c>
      <c r="G27" s="20"/>
      <c r="H27" s="20">
        <v>-712</v>
      </c>
      <c r="I27" s="142"/>
      <c r="J27" s="20">
        <v>-26</v>
      </c>
      <c r="K27" s="142"/>
      <c r="L27" s="20">
        <v>-9</v>
      </c>
    </row>
    <row r="28" spans="2:12" x14ac:dyDescent="0.6">
      <c r="B28" s="128"/>
      <c r="C28" s="141" t="s">
        <v>303</v>
      </c>
      <c r="E28" s="142"/>
      <c r="F28" s="18">
        <v>0</v>
      </c>
      <c r="G28" s="20"/>
      <c r="H28" s="20">
        <v>-1912</v>
      </c>
      <c r="I28" s="142"/>
      <c r="J28" s="18">
        <v>0</v>
      </c>
      <c r="K28" s="142"/>
      <c r="L28" s="20">
        <v>-1869</v>
      </c>
    </row>
    <row r="29" spans="2:12" hidden="1" x14ac:dyDescent="0.6">
      <c r="B29" s="128"/>
      <c r="C29" s="141" t="s">
        <v>200</v>
      </c>
      <c r="E29" s="142"/>
      <c r="F29" s="18"/>
      <c r="G29" s="20"/>
      <c r="H29" s="20"/>
      <c r="I29" s="142"/>
      <c r="J29" s="18"/>
      <c r="K29" s="142"/>
      <c r="L29" s="14"/>
    </row>
    <row r="30" spans="2:12" x14ac:dyDescent="0.6">
      <c r="B30" s="128"/>
      <c r="C30" s="141" t="s">
        <v>201</v>
      </c>
      <c r="E30" s="142"/>
      <c r="F30" s="135">
        <v>8</v>
      </c>
      <c r="G30" s="20"/>
      <c r="H30" s="18">
        <v>0</v>
      </c>
      <c r="I30" s="142"/>
      <c r="J30" s="18">
        <v>8</v>
      </c>
      <c r="K30" s="142"/>
      <c r="L30" s="18">
        <v>0</v>
      </c>
    </row>
    <row r="31" spans="2:12" hidden="1" x14ac:dyDescent="0.6">
      <c r="B31" s="128"/>
      <c r="C31" s="141" t="s">
        <v>202</v>
      </c>
      <c r="E31" s="142"/>
      <c r="F31" s="135"/>
      <c r="G31" s="20"/>
      <c r="H31" s="20"/>
      <c r="I31" s="142"/>
      <c r="J31" s="18"/>
      <c r="K31" s="142"/>
      <c r="L31" s="14"/>
    </row>
    <row r="32" spans="2:12" hidden="1" x14ac:dyDescent="0.6">
      <c r="B32" s="128"/>
      <c r="C32" s="141" t="s">
        <v>203</v>
      </c>
      <c r="E32" s="142"/>
      <c r="F32" s="135"/>
      <c r="G32" s="20"/>
      <c r="H32" s="135"/>
      <c r="I32" s="142"/>
      <c r="J32" s="18"/>
      <c r="K32" s="142"/>
      <c r="L32" s="135"/>
    </row>
    <row r="33" spans="2:12" x14ac:dyDescent="0.6">
      <c r="B33" s="128"/>
      <c r="C33" s="141" t="s">
        <v>204</v>
      </c>
      <c r="E33" s="142"/>
      <c r="F33" s="135">
        <v>-3322</v>
      </c>
      <c r="G33" s="20"/>
      <c r="H33" s="18">
        <v>0</v>
      </c>
      <c r="I33" s="142"/>
      <c r="J33" s="18">
        <v>-6552</v>
      </c>
      <c r="K33" s="142"/>
      <c r="L33" s="18">
        <v>0</v>
      </c>
    </row>
    <row r="34" spans="2:12" x14ac:dyDescent="0.6">
      <c r="B34" s="128"/>
      <c r="C34" s="141" t="s">
        <v>205</v>
      </c>
      <c r="E34" s="142"/>
      <c r="F34" s="135">
        <v>0</v>
      </c>
      <c r="G34" s="20"/>
      <c r="H34" s="20">
        <v>-111581</v>
      </c>
      <c r="I34" s="142"/>
      <c r="J34" s="18">
        <v>0</v>
      </c>
      <c r="K34" s="142"/>
      <c r="L34" s="18">
        <v>-110715</v>
      </c>
    </row>
    <row r="35" spans="2:12" hidden="1" x14ac:dyDescent="0.6">
      <c r="B35" s="128"/>
      <c r="C35" s="141" t="s">
        <v>161</v>
      </c>
      <c r="E35" s="142"/>
      <c r="F35" s="135"/>
      <c r="G35" s="20"/>
      <c r="H35" s="20"/>
      <c r="I35" s="142"/>
      <c r="J35" s="18"/>
      <c r="K35" s="142"/>
      <c r="L35" s="18"/>
    </row>
    <row r="36" spans="2:12" hidden="1" x14ac:dyDescent="0.6">
      <c r="B36" s="128"/>
      <c r="C36" s="141" t="s">
        <v>206</v>
      </c>
      <c r="D36" s="141"/>
      <c r="E36" s="141"/>
      <c r="F36" s="135"/>
      <c r="G36" s="20"/>
      <c r="H36" s="20"/>
      <c r="I36" s="141"/>
      <c r="J36" s="18"/>
      <c r="K36" s="142"/>
      <c r="L36" s="18"/>
    </row>
    <row r="37" spans="2:12" x14ac:dyDescent="0.6">
      <c r="B37" s="128"/>
      <c r="C37" s="141" t="s">
        <v>207</v>
      </c>
      <c r="D37" s="141"/>
      <c r="E37" s="141"/>
      <c r="F37" s="135">
        <v>0</v>
      </c>
      <c r="G37" s="20"/>
      <c r="H37" s="20">
        <v>-3</v>
      </c>
      <c r="I37" s="141"/>
      <c r="J37" s="18">
        <v>0</v>
      </c>
      <c r="K37" s="142"/>
      <c r="L37" s="18">
        <v>0</v>
      </c>
    </row>
    <row r="38" spans="2:12" x14ac:dyDescent="0.6">
      <c r="B38" s="128"/>
      <c r="C38" s="141" t="s">
        <v>208</v>
      </c>
      <c r="D38" s="141"/>
      <c r="E38" s="141"/>
      <c r="F38" s="135">
        <v>1170</v>
      </c>
      <c r="G38" s="20"/>
      <c r="H38" s="20">
        <v>-48059</v>
      </c>
      <c r="I38" s="20"/>
      <c r="J38" s="18">
        <v>0</v>
      </c>
      <c r="K38" s="20"/>
      <c r="L38" s="18">
        <v>0</v>
      </c>
    </row>
    <row r="39" spans="2:12" hidden="1" x14ac:dyDescent="0.6">
      <c r="B39" s="128"/>
      <c r="C39" s="141" t="s">
        <v>209</v>
      </c>
      <c r="D39" s="141"/>
      <c r="E39" s="141"/>
      <c r="F39" s="18"/>
      <c r="G39" s="20"/>
      <c r="H39" s="135"/>
      <c r="I39" s="20"/>
      <c r="J39" s="20"/>
      <c r="K39" s="20"/>
      <c r="L39" s="20"/>
    </row>
    <row r="40" spans="2:12" x14ac:dyDescent="0.6">
      <c r="B40" s="128"/>
      <c r="C40" s="141" t="s">
        <v>210</v>
      </c>
      <c r="E40" s="142"/>
      <c r="F40" s="6">
        <v>-41654</v>
      </c>
      <c r="G40" s="20"/>
      <c r="H40" s="135">
        <v>-18641</v>
      </c>
      <c r="I40" s="142"/>
      <c r="J40" s="20">
        <v>-51974</v>
      </c>
      <c r="K40" s="142"/>
      <c r="L40" s="20">
        <v>-7777</v>
      </c>
    </row>
    <row r="41" spans="2:12" ht="20.5" x14ac:dyDescent="0.65">
      <c r="B41" s="128"/>
      <c r="C41" s="141" t="s">
        <v>211</v>
      </c>
      <c r="D41" s="141"/>
      <c r="E41" s="141"/>
      <c r="F41" s="3">
        <v>27651</v>
      </c>
      <c r="G41" s="14"/>
      <c r="H41" s="14">
        <v>37461</v>
      </c>
      <c r="I41" s="143"/>
      <c r="J41" s="14">
        <v>8118</v>
      </c>
      <c r="K41" s="144"/>
      <c r="L41" s="135">
        <v>7282</v>
      </c>
    </row>
    <row r="42" spans="2:12" x14ac:dyDescent="0.6">
      <c r="B42" s="128"/>
      <c r="C42" s="141" t="s">
        <v>212</v>
      </c>
      <c r="D42" s="141"/>
      <c r="E42" s="141"/>
      <c r="F42" s="145">
        <v>-19936</v>
      </c>
      <c r="G42" s="14"/>
      <c r="H42" s="146">
        <v>7381</v>
      </c>
      <c r="I42" s="143"/>
      <c r="J42" s="25">
        <v>0</v>
      </c>
      <c r="K42" s="20"/>
      <c r="L42" s="25">
        <v>0</v>
      </c>
    </row>
    <row r="43" spans="2:12" x14ac:dyDescent="0.6">
      <c r="B43" s="138" t="s">
        <v>213</v>
      </c>
      <c r="C43" s="138"/>
      <c r="D43" s="138"/>
      <c r="E43" s="139"/>
      <c r="F43" s="135"/>
      <c r="G43" s="135"/>
      <c r="H43" s="135"/>
      <c r="I43" s="139"/>
      <c r="J43" s="140"/>
      <c r="K43" s="139"/>
      <c r="L43" s="14"/>
    </row>
    <row r="44" spans="2:12" x14ac:dyDescent="0.6">
      <c r="B44" s="128"/>
      <c r="C44" s="138" t="s">
        <v>214</v>
      </c>
      <c r="E44" s="139"/>
      <c r="F44" s="135">
        <f>SUM(F11:F42)</f>
        <v>50531</v>
      </c>
      <c r="G44" s="135"/>
      <c r="H44" s="135">
        <f>SUM(H11:H42)</f>
        <v>1854</v>
      </c>
      <c r="I44" s="139"/>
      <c r="J44" s="135">
        <f>SUM(J11:J42)</f>
        <v>-38467</v>
      </c>
      <c r="K44" s="139"/>
      <c r="L44" s="135">
        <f>SUM(L11:L42)</f>
        <v>-46979</v>
      </c>
    </row>
    <row r="45" spans="2:12" x14ac:dyDescent="0.6">
      <c r="B45" s="138"/>
      <c r="C45" s="138"/>
      <c r="E45" s="139"/>
      <c r="F45" s="135"/>
      <c r="G45" s="135"/>
      <c r="H45" s="135"/>
      <c r="I45" s="139"/>
      <c r="J45" s="140"/>
      <c r="K45" s="139"/>
      <c r="L45" s="14"/>
    </row>
    <row r="46" spans="2:12" x14ac:dyDescent="0.6">
      <c r="B46" s="138" t="s">
        <v>215</v>
      </c>
      <c r="C46" s="138"/>
      <c r="E46" s="139"/>
      <c r="F46" s="135"/>
      <c r="G46" s="135"/>
      <c r="H46" s="135"/>
      <c r="I46" s="139"/>
      <c r="J46" s="140"/>
      <c r="K46" s="139"/>
      <c r="L46" s="14"/>
    </row>
    <row r="47" spans="2:12" x14ac:dyDescent="0.6">
      <c r="B47" s="128"/>
      <c r="C47" s="127" t="s">
        <v>216</v>
      </c>
      <c r="E47" s="147"/>
      <c r="F47" s="18">
        <v>10472</v>
      </c>
      <c r="G47" s="135"/>
      <c r="H47" s="20">
        <v>-99456</v>
      </c>
      <c r="I47" s="147"/>
      <c r="J47" s="20">
        <v>3202</v>
      </c>
      <c r="K47" s="20"/>
      <c r="L47" s="20">
        <v>-1666</v>
      </c>
    </row>
    <row r="48" spans="2:12" hidden="1" x14ac:dyDescent="0.6">
      <c r="B48" s="128"/>
      <c r="C48" s="127" t="s">
        <v>217</v>
      </c>
      <c r="E48" s="147"/>
      <c r="F48" s="18">
        <v>0</v>
      </c>
      <c r="G48" s="135"/>
      <c r="H48" s="20"/>
      <c r="I48" s="147"/>
      <c r="J48" s="20"/>
      <c r="K48" s="20"/>
      <c r="L48" s="18"/>
    </row>
    <row r="49" spans="2:12" hidden="1" x14ac:dyDescent="0.6">
      <c r="B49" s="128"/>
      <c r="C49" s="40" t="s">
        <v>218</v>
      </c>
      <c r="E49" s="147"/>
      <c r="F49" s="18"/>
      <c r="G49" s="135"/>
      <c r="H49" s="18"/>
      <c r="I49" s="147"/>
      <c r="J49" s="18"/>
      <c r="K49" s="20"/>
      <c r="L49" s="18"/>
    </row>
    <row r="50" spans="2:12" x14ac:dyDescent="0.6">
      <c r="B50" s="128"/>
      <c r="C50" s="127" t="s">
        <v>20</v>
      </c>
      <c r="D50" s="148"/>
      <c r="E50" s="149"/>
      <c r="F50" s="18">
        <v>2555</v>
      </c>
      <c r="G50" s="14"/>
      <c r="H50" s="18">
        <v>-3241</v>
      </c>
      <c r="I50" s="149"/>
      <c r="J50" s="18">
        <v>0</v>
      </c>
      <c r="K50" s="149"/>
      <c r="L50" s="18">
        <v>0</v>
      </c>
    </row>
    <row r="51" spans="2:12" x14ac:dyDescent="0.6">
      <c r="B51" s="128"/>
      <c r="C51" s="127" t="s">
        <v>21</v>
      </c>
      <c r="D51" s="148"/>
      <c r="E51" s="149"/>
      <c r="F51" s="3">
        <v>0</v>
      </c>
      <c r="G51" s="14"/>
      <c r="H51" s="18">
        <v>-6124</v>
      </c>
      <c r="I51" s="149"/>
      <c r="J51" s="18">
        <v>0</v>
      </c>
      <c r="K51" s="149"/>
      <c r="L51" s="18">
        <v>0</v>
      </c>
    </row>
    <row r="52" spans="2:12" x14ac:dyDescent="0.6">
      <c r="B52" s="128"/>
      <c r="C52" s="127" t="s">
        <v>72</v>
      </c>
      <c r="D52" s="148"/>
      <c r="E52" s="149"/>
      <c r="F52" s="3">
        <v>1095</v>
      </c>
      <c r="G52" s="14"/>
      <c r="H52" s="18">
        <v>927</v>
      </c>
      <c r="I52" s="149"/>
      <c r="J52" s="18">
        <v>0</v>
      </c>
      <c r="K52" s="149"/>
      <c r="L52" s="18">
        <v>0</v>
      </c>
    </row>
    <row r="53" spans="2:12" x14ac:dyDescent="0.6">
      <c r="B53" s="128"/>
      <c r="C53" s="127" t="s">
        <v>219</v>
      </c>
      <c r="E53" s="147"/>
      <c r="F53" s="18">
        <v>-1473</v>
      </c>
      <c r="G53" s="135"/>
      <c r="H53" s="20">
        <v>5211</v>
      </c>
      <c r="I53" s="147"/>
      <c r="J53" s="20">
        <v>-167</v>
      </c>
      <c r="K53" s="20"/>
      <c r="L53" s="20">
        <v>-1506</v>
      </c>
    </row>
    <row r="54" spans="2:12" x14ac:dyDescent="0.6">
      <c r="B54" s="128"/>
      <c r="C54" s="127" t="s">
        <v>220</v>
      </c>
      <c r="E54" s="147"/>
      <c r="F54" s="18">
        <v>-1799</v>
      </c>
      <c r="G54" s="135"/>
      <c r="H54" s="20">
        <v>17124</v>
      </c>
      <c r="I54" s="147"/>
      <c r="J54" s="20">
        <v>-1707</v>
      </c>
      <c r="K54" s="20"/>
      <c r="L54" s="20">
        <v>17244</v>
      </c>
    </row>
    <row r="55" spans="2:12" x14ac:dyDescent="0.6">
      <c r="B55" s="128" t="s">
        <v>221</v>
      </c>
      <c r="E55" s="147"/>
      <c r="F55" s="18"/>
      <c r="G55" s="135"/>
      <c r="H55" s="135"/>
      <c r="I55" s="147"/>
      <c r="J55" s="20"/>
      <c r="K55" s="20"/>
      <c r="L55" s="20"/>
    </row>
    <row r="56" spans="2:12" x14ac:dyDescent="0.6">
      <c r="B56" s="128"/>
      <c r="C56" s="127" t="s">
        <v>222</v>
      </c>
      <c r="E56" s="147"/>
      <c r="F56" s="18">
        <v>-25166</v>
      </c>
      <c r="G56" s="135"/>
      <c r="H56" s="20">
        <v>63913</v>
      </c>
      <c r="I56" s="147"/>
      <c r="J56" s="18">
        <v>-3102</v>
      </c>
      <c r="K56" s="20"/>
      <c r="L56" s="20">
        <v>-4402</v>
      </c>
    </row>
    <row r="57" spans="2:12" hidden="1" x14ac:dyDescent="0.6">
      <c r="B57" s="128"/>
      <c r="C57" s="127" t="s">
        <v>223</v>
      </c>
      <c r="E57" s="147"/>
      <c r="F57" s="18"/>
      <c r="G57" s="135"/>
      <c r="H57" s="18"/>
      <c r="I57" s="147"/>
      <c r="J57" s="18"/>
      <c r="K57" s="20"/>
      <c r="L57" s="18"/>
    </row>
    <row r="58" spans="2:12" x14ac:dyDescent="0.6">
      <c r="B58" s="128"/>
      <c r="C58" s="128" t="s">
        <v>224</v>
      </c>
      <c r="E58" s="147"/>
      <c r="F58" s="135">
        <f>331-3</f>
        <v>328</v>
      </c>
      <c r="G58" s="20"/>
      <c r="H58" s="135">
        <v>-8191</v>
      </c>
      <c r="I58" s="147"/>
      <c r="J58" s="140">
        <f>68+3</f>
        <v>71</v>
      </c>
      <c r="K58" s="20"/>
      <c r="L58" s="135">
        <v>900</v>
      </c>
    </row>
    <row r="59" spans="2:12" hidden="1" x14ac:dyDescent="0.6">
      <c r="B59" s="128"/>
      <c r="C59" s="150" t="s">
        <v>84</v>
      </c>
      <c r="E59" s="147"/>
      <c r="F59" s="135"/>
      <c r="G59" s="20"/>
      <c r="H59" s="18"/>
      <c r="I59" s="147"/>
      <c r="J59" s="18"/>
      <c r="K59" s="20"/>
      <c r="L59" s="18"/>
    </row>
    <row r="60" spans="2:12" ht="20.5" x14ac:dyDescent="0.65">
      <c r="B60" s="128"/>
      <c r="C60" s="128" t="s">
        <v>225</v>
      </c>
      <c r="D60" s="148"/>
      <c r="E60" s="149"/>
      <c r="F60" s="145">
        <f>122</f>
        <v>122</v>
      </c>
      <c r="G60" s="14"/>
      <c r="H60" s="20">
        <v>4033</v>
      </c>
      <c r="I60" s="143"/>
      <c r="J60" s="151">
        <f>122</f>
        <v>122</v>
      </c>
      <c r="K60" s="144"/>
      <c r="L60" s="20">
        <v>3868</v>
      </c>
    </row>
    <row r="61" spans="2:12" ht="20.5" x14ac:dyDescent="0.65">
      <c r="B61" s="152" t="s">
        <v>226</v>
      </c>
      <c r="C61" s="128"/>
      <c r="E61" s="143"/>
      <c r="F61" s="153">
        <f>SUM(F44:F60)</f>
        <v>36665</v>
      </c>
      <c r="G61" s="154"/>
      <c r="H61" s="153">
        <f>SUM(H44:H60)</f>
        <v>-23950</v>
      </c>
      <c r="I61" s="143"/>
      <c r="J61" s="153">
        <f>SUM(J44:J60)</f>
        <v>-40048</v>
      </c>
      <c r="K61" s="144"/>
      <c r="L61" s="153">
        <f>SUM(L44:L60)</f>
        <v>-32541</v>
      </c>
    </row>
    <row r="62" spans="2:12" ht="20.5" hidden="1" x14ac:dyDescent="0.65">
      <c r="B62" s="128"/>
      <c r="C62" s="155" t="s">
        <v>227</v>
      </c>
      <c r="E62" s="143"/>
      <c r="F62" s="135">
        <v>0</v>
      </c>
      <c r="G62" s="20"/>
      <c r="H62" s="135">
        <v>0</v>
      </c>
      <c r="I62" s="143"/>
      <c r="J62" s="135">
        <v>0</v>
      </c>
      <c r="K62" s="144"/>
      <c r="L62" s="135">
        <v>0</v>
      </c>
    </row>
    <row r="63" spans="2:12" ht="20.5" hidden="1" x14ac:dyDescent="0.65">
      <c r="B63" s="128"/>
      <c r="C63" s="155" t="s">
        <v>228</v>
      </c>
      <c r="E63" s="143"/>
      <c r="F63" s="149">
        <v>0</v>
      </c>
      <c r="G63" s="20"/>
      <c r="H63" s="149">
        <v>0</v>
      </c>
      <c r="I63" s="143"/>
      <c r="J63" s="149">
        <v>0</v>
      </c>
      <c r="K63" s="144"/>
      <c r="L63" s="149">
        <v>0</v>
      </c>
    </row>
    <row r="64" spans="2:12" ht="20.5" x14ac:dyDescent="0.65">
      <c r="B64" s="128"/>
      <c r="C64" s="128" t="s">
        <v>212</v>
      </c>
      <c r="E64" s="143"/>
      <c r="F64" s="3">
        <v>-7655</v>
      </c>
      <c r="G64" s="14"/>
      <c r="H64" s="149">
        <v>-3018</v>
      </c>
      <c r="I64" s="143"/>
      <c r="J64" s="149">
        <v>0</v>
      </c>
      <c r="K64" s="144"/>
      <c r="L64" s="149">
        <v>0</v>
      </c>
    </row>
    <row r="65" spans="2:12" ht="20.5" x14ac:dyDescent="0.65">
      <c r="B65" s="136" t="s">
        <v>229</v>
      </c>
      <c r="C65" s="128"/>
      <c r="E65" s="143"/>
      <c r="F65" s="156">
        <f>SUM(F61:F64)</f>
        <v>29010</v>
      </c>
      <c r="G65" s="157"/>
      <c r="H65" s="158">
        <f>SUM(H61:H64)</f>
        <v>-26968</v>
      </c>
      <c r="I65" s="143"/>
      <c r="J65" s="158">
        <f>SUM(J61:J64)</f>
        <v>-40048</v>
      </c>
      <c r="K65" s="144"/>
      <c r="L65" s="158">
        <f>SUM(L44:L60)</f>
        <v>-32541</v>
      </c>
    </row>
    <row r="66" spans="2:12" ht="10.75" customHeight="1" x14ac:dyDescent="0.65">
      <c r="B66" s="136"/>
      <c r="C66" s="128"/>
      <c r="E66" s="143"/>
      <c r="F66" s="154"/>
      <c r="G66" s="154"/>
      <c r="H66" s="154"/>
      <c r="I66" s="143"/>
      <c r="J66" s="154"/>
      <c r="K66" s="144"/>
      <c r="L66" s="154"/>
    </row>
    <row r="67" spans="2:12" s="160" customFormat="1" ht="20.5" x14ac:dyDescent="0.65">
      <c r="B67" s="77"/>
      <c r="C67" s="159"/>
      <c r="E67" s="161"/>
      <c r="F67" s="162"/>
      <c r="G67" s="162"/>
      <c r="H67" s="162"/>
      <c r="I67" s="161"/>
      <c r="J67" s="162"/>
      <c r="K67" s="163"/>
      <c r="L67" s="162"/>
    </row>
    <row r="68" spans="2:12" s="160" customFormat="1" x14ac:dyDescent="0.6">
      <c r="B68" s="164"/>
      <c r="C68" s="200" t="s">
        <v>59</v>
      </c>
      <c r="D68" s="200"/>
      <c r="E68" s="200"/>
      <c r="F68" s="200"/>
      <c r="G68" s="200"/>
      <c r="H68" s="200"/>
      <c r="I68" s="200"/>
      <c r="J68" s="200"/>
      <c r="K68" s="200"/>
      <c r="L68" s="200"/>
    </row>
    <row r="69" spans="2:12" s="160" customFormat="1" x14ac:dyDescent="0.6">
      <c r="B69" s="164"/>
      <c r="C69" s="200" t="s">
        <v>166</v>
      </c>
      <c r="D69" s="200"/>
      <c r="E69" s="200"/>
      <c r="F69" s="200"/>
      <c r="G69" s="200"/>
      <c r="H69" s="200"/>
      <c r="I69" s="200"/>
      <c r="J69" s="200"/>
      <c r="K69" s="200"/>
      <c r="L69" s="200"/>
    </row>
    <row r="70" spans="2:12" s="160" customFormat="1" ht="8.5" customHeight="1" x14ac:dyDescent="0.65">
      <c r="B70" s="164"/>
      <c r="C70" s="159"/>
      <c r="E70" s="161"/>
      <c r="F70" s="162"/>
      <c r="G70" s="162"/>
      <c r="H70" s="162"/>
      <c r="I70" s="161"/>
      <c r="J70" s="162"/>
      <c r="K70" s="163"/>
      <c r="L70" s="162"/>
    </row>
    <row r="71" spans="2:12" ht="20.5" x14ac:dyDescent="0.65">
      <c r="B71" s="212" t="s">
        <v>366</v>
      </c>
      <c r="C71" s="208"/>
      <c r="D71" s="208"/>
      <c r="E71" s="208"/>
      <c r="F71" s="208"/>
      <c r="G71" s="208"/>
      <c r="H71" s="208"/>
      <c r="I71" s="208"/>
      <c r="J71" s="208"/>
      <c r="K71" s="208"/>
      <c r="L71" s="208"/>
    </row>
    <row r="72" spans="2:12" s="160" customFormat="1" x14ac:dyDescent="0.6">
      <c r="B72" s="164"/>
    </row>
    <row r="73" spans="2:12" ht="20.5" x14ac:dyDescent="0.65">
      <c r="C73" s="136"/>
      <c r="J73" s="213" t="s">
        <v>104</v>
      </c>
      <c r="K73" s="213"/>
      <c r="L73" s="213"/>
    </row>
    <row r="74" spans="2:12" ht="20.5" x14ac:dyDescent="0.65">
      <c r="B74" s="208" t="s">
        <v>0</v>
      </c>
      <c r="C74" s="208"/>
      <c r="D74" s="208"/>
      <c r="E74" s="208"/>
      <c r="F74" s="208"/>
      <c r="G74" s="208"/>
      <c r="H74" s="208"/>
      <c r="I74" s="208"/>
      <c r="J74" s="208"/>
      <c r="K74" s="208"/>
      <c r="L74" s="208"/>
    </row>
    <row r="75" spans="2:12" ht="20.5" x14ac:dyDescent="0.6">
      <c r="B75" s="209" t="s">
        <v>231</v>
      </c>
      <c r="C75" s="209"/>
      <c r="D75" s="209"/>
      <c r="E75" s="209"/>
      <c r="F75" s="209"/>
      <c r="G75" s="209"/>
      <c r="H75" s="209"/>
      <c r="I75" s="209"/>
      <c r="J75" s="209"/>
      <c r="K75" s="209"/>
      <c r="L75" s="209"/>
    </row>
    <row r="76" spans="2:12" ht="20.5" x14ac:dyDescent="0.65">
      <c r="B76" s="208" t="s">
        <v>297</v>
      </c>
      <c r="C76" s="208"/>
      <c r="D76" s="208"/>
      <c r="E76" s="208"/>
      <c r="F76" s="208"/>
      <c r="G76" s="208"/>
      <c r="H76" s="208"/>
      <c r="I76" s="208"/>
      <c r="J76" s="208"/>
      <c r="K76" s="208"/>
      <c r="L76" s="208"/>
    </row>
    <row r="77" spans="2:12" ht="12" customHeight="1" x14ac:dyDescent="0.65">
      <c r="B77" s="130"/>
      <c r="C77" s="130"/>
      <c r="D77" s="130"/>
      <c r="E77" s="130"/>
      <c r="F77" s="130"/>
      <c r="G77" s="130"/>
      <c r="H77" s="130"/>
      <c r="I77" s="130"/>
      <c r="J77" s="130"/>
      <c r="K77" s="130"/>
      <c r="L77" s="130"/>
    </row>
    <row r="78" spans="2:12" ht="20.5" x14ac:dyDescent="0.65">
      <c r="B78" s="131"/>
      <c r="C78" s="131"/>
      <c r="F78" s="210" t="s">
        <v>2</v>
      </c>
      <c r="G78" s="210"/>
      <c r="H78" s="210"/>
      <c r="I78" s="210"/>
      <c r="J78" s="210"/>
      <c r="K78" s="210"/>
      <c r="L78" s="210"/>
    </row>
    <row r="79" spans="2:12" ht="20.5" x14ac:dyDescent="0.65">
      <c r="B79" s="131"/>
      <c r="C79" s="131"/>
      <c r="F79" s="211" t="s">
        <v>3</v>
      </c>
      <c r="G79" s="211"/>
      <c r="H79" s="211"/>
      <c r="J79" s="210" t="s">
        <v>4</v>
      </c>
      <c r="K79" s="210"/>
      <c r="L79" s="210"/>
    </row>
    <row r="80" spans="2:12" ht="20.5" x14ac:dyDescent="0.65">
      <c r="B80" s="131"/>
      <c r="C80" s="131"/>
      <c r="F80" s="210" t="s">
        <v>302</v>
      </c>
      <c r="G80" s="210"/>
      <c r="H80" s="210"/>
      <c r="I80" s="210"/>
      <c r="J80" s="210"/>
      <c r="K80" s="210"/>
      <c r="L80" s="210"/>
    </row>
    <row r="81" spans="2:12" ht="20.5" x14ac:dyDescent="0.65">
      <c r="B81" s="131"/>
      <c r="C81" s="131"/>
      <c r="D81" s="132"/>
      <c r="F81" s="133">
        <v>2567</v>
      </c>
      <c r="G81" s="134"/>
      <c r="H81" s="133">
        <v>2566</v>
      </c>
      <c r="I81" s="135"/>
      <c r="J81" s="165">
        <v>2567</v>
      </c>
      <c r="K81" s="166"/>
      <c r="L81" s="165">
        <v>2566</v>
      </c>
    </row>
    <row r="82" spans="2:12" ht="20.5" x14ac:dyDescent="0.65">
      <c r="B82" s="136" t="s">
        <v>232</v>
      </c>
      <c r="C82" s="136"/>
      <c r="D82" s="167"/>
      <c r="E82" s="168"/>
      <c r="F82" s="168"/>
      <c r="G82" s="168"/>
      <c r="H82" s="168"/>
      <c r="I82" s="168"/>
      <c r="J82" s="168"/>
      <c r="K82" s="168"/>
      <c r="L82" s="168"/>
    </row>
    <row r="83" spans="2:12" x14ac:dyDescent="0.6">
      <c r="B83" s="128"/>
      <c r="C83" s="128" t="s">
        <v>233</v>
      </c>
      <c r="D83" s="148"/>
      <c r="E83" s="149"/>
      <c r="F83" s="169">
        <v>25634</v>
      </c>
      <c r="G83" s="14"/>
      <c r="H83" s="7">
        <v>17878</v>
      </c>
      <c r="I83" s="149"/>
      <c r="J83" s="7">
        <v>27192</v>
      </c>
      <c r="K83" s="149"/>
      <c r="L83" s="7">
        <v>7013</v>
      </c>
    </row>
    <row r="84" spans="2:12" x14ac:dyDescent="0.6">
      <c r="B84" s="128"/>
      <c r="C84" s="128" t="s">
        <v>234</v>
      </c>
      <c r="D84" s="148"/>
      <c r="E84" s="149"/>
      <c r="F84" s="7">
        <v>-186848</v>
      </c>
      <c r="G84" s="14"/>
      <c r="H84" s="7">
        <v>-253709</v>
      </c>
      <c r="I84" s="149"/>
      <c r="J84" s="7">
        <v>-186849</v>
      </c>
      <c r="K84" s="149"/>
      <c r="L84" s="135">
        <v>-253709</v>
      </c>
    </row>
    <row r="85" spans="2:12" x14ac:dyDescent="0.6">
      <c r="B85" s="128"/>
      <c r="C85" s="128" t="s">
        <v>235</v>
      </c>
      <c r="D85" s="148"/>
      <c r="E85" s="149"/>
      <c r="F85" s="7">
        <v>281811</v>
      </c>
      <c r="G85" s="14"/>
      <c r="H85" s="135">
        <v>0</v>
      </c>
      <c r="I85" s="149"/>
      <c r="J85" s="7">
        <v>281811</v>
      </c>
      <c r="K85" s="149"/>
      <c r="L85" s="135">
        <v>0</v>
      </c>
    </row>
    <row r="86" spans="2:12" hidden="1" x14ac:dyDescent="0.6">
      <c r="B86" s="128"/>
      <c r="C86" s="128" t="s">
        <v>236</v>
      </c>
      <c r="D86" s="148"/>
      <c r="E86" s="149"/>
      <c r="F86" s="14"/>
      <c r="G86" s="14"/>
      <c r="H86" s="7"/>
      <c r="I86" s="149"/>
      <c r="J86" s="14"/>
      <c r="K86" s="149"/>
      <c r="L86" s="135"/>
    </row>
    <row r="87" spans="2:12" hidden="1" x14ac:dyDescent="0.6">
      <c r="B87" s="128"/>
      <c r="C87" s="128" t="s">
        <v>237</v>
      </c>
      <c r="D87" s="148"/>
      <c r="E87" s="149"/>
      <c r="F87" s="14"/>
      <c r="G87" s="14"/>
      <c r="H87" s="7"/>
      <c r="I87" s="149"/>
      <c r="J87" s="14"/>
      <c r="K87" s="149"/>
      <c r="L87" s="135"/>
    </row>
    <row r="88" spans="2:12" x14ac:dyDescent="0.6">
      <c r="B88" s="128"/>
      <c r="C88" s="128" t="s">
        <v>304</v>
      </c>
      <c r="D88" s="148"/>
      <c r="E88" s="149"/>
      <c r="F88" s="135">
        <v>11232</v>
      </c>
      <c r="G88" s="14"/>
      <c r="H88" s="7">
        <v>79958</v>
      </c>
      <c r="I88" s="149"/>
      <c r="J88" s="135">
        <v>11232</v>
      </c>
      <c r="K88" s="149"/>
      <c r="L88" s="7">
        <v>79958</v>
      </c>
    </row>
    <row r="89" spans="2:12" x14ac:dyDescent="0.6">
      <c r="B89" s="128"/>
      <c r="C89" s="128" t="s">
        <v>238</v>
      </c>
      <c r="D89" s="148"/>
      <c r="E89" s="149"/>
      <c r="F89" s="14">
        <v>32520</v>
      </c>
      <c r="G89" s="14"/>
      <c r="H89" s="135">
        <v>-5103</v>
      </c>
      <c r="I89" s="149"/>
      <c r="J89" s="135">
        <v>0</v>
      </c>
      <c r="K89" s="149"/>
      <c r="L89" s="135">
        <v>0</v>
      </c>
    </row>
    <row r="90" spans="2:12" hidden="1" x14ac:dyDescent="0.6">
      <c r="B90" s="128"/>
      <c r="C90" s="128" t="s">
        <v>239</v>
      </c>
      <c r="D90" s="148"/>
      <c r="E90" s="149"/>
      <c r="F90" s="14"/>
      <c r="G90" s="14"/>
      <c r="H90" s="135"/>
      <c r="I90" s="149"/>
      <c r="J90" s="135"/>
      <c r="K90" s="149"/>
      <c r="L90" s="135"/>
    </row>
    <row r="91" spans="2:12" hidden="1" x14ac:dyDescent="0.6">
      <c r="B91" s="128"/>
      <c r="C91" s="128" t="s">
        <v>240</v>
      </c>
      <c r="D91" s="148"/>
      <c r="E91" s="149"/>
      <c r="F91" s="14"/>
      <c r="G91" s="14"/>
      <c r="H91" s="135"/>
      <c r="I91" s="149"/>
      <c r="J91" s="135"/>
      <c r="K91" s="149"/>
      <c r="L91" s="135"/>
    </row>
    <row r="92" spans="2:12" x14ac:dyDescent="0.6">
      <c r="B92" s="128"/>
      <c r="C92" s="170" t="s">
        <v>241</v>
      </c>
      <c r="D92" s="148"/>
      <c r="E92" s="149"/>
      <c r="F92" s="14">
        <v>0</v>
      </c>
      <c r="G92" s="14"/>
      <c r="H92" s="135">
        <v>-132630</v>
      </c>
      <c r="I92" s="149"/>
      <c r="J92" s="135">
        <v>0</v>
      </c>
      <c r="K92" s="149"/>
      <c r="L92" s="135">
        <v>-153915</v>
      </c>
    </row>
    <row r="93" spans="2:12" hidden="1" x14ac:dyDescent="0.6">
      <c r="B93" s="128"/>
      <c r="C93" s="128" t="s">
        <v>242</v>
      </c>
      <c r="D93" s="148"/>
      <c r="E93" s="149"/>
      <c r="F93" s="171"/>
      <c r="G93" s="14"/>
      <c r="H93" s="135"/>
      <c r="I93" s="149"/>
      <c r="J93" s="135"/>
      <c r="K93" s="149"/>
      <c r="L93" s="135"/>
    </row>
    <row r="94" spans="2:12" hidden="1" x14ac:dyDescent="0.6">
      <c r="B94" s="128"/>
      <c r="C94" s="128" t="s">
        <v>243</v>
      </c>
      <c r="D94" s="148"/>
      <c r="E94" s="149"/>
      <c r="F94" s="171"/>
      <c r="G94" s="14"/>
      <c r="H94" s="135"/>
      <c r="I94" s="149"/>
      <c r="J94" s="135"/>
      <c r="K94" s="149"/>
      <c r="L94" s="135"/>
    </row>
    <row r="95" spans="2:12" hidden="1" x14ac:dyDescent="0.6">
      <c r="B95" s="128"/>
      <c r="C95" s="128" t="s">
        <v>240</v>
      </c>
      <c r="D95" s="148"/>
      <c r="E95" s="149"/>
      <c r="F95" s="171"/>
      <c r="G95" s="14"/>
      <c r="H95" s="135"/>
      <c r="I95" s="149"/>
      <c r="J95" s="135"/>
      <c r="K95" s="149"/>
      <c r="L95" s="135"/>
    </row>
    <row r="96" spans="2:12" hidden="1" x14ac:dyDescent="0.6">
      <c r="B96" s="128"/>
      <c r="C96" s="141" t="s">
        <v>53</v>
      </c>
      <c r="D96" s="141"/>
      <c r="E96" s="141"/>
      <c r="F96" s="172"/>
      <c r="G96" s="20"/>
      <c r="H96" s="135"/>
      <c r="I96" s="20"/>
      <c r="J96" s="135"/>
      <c r="K96" s="20"/>
      <c r="L96" s="135"/>
    </row>
    <row r="97" spans="2:12" x14ac:dyDescent="0.6">
      <c r="B97" s="128"/>
      <c r="C97" s="150" t="s">
        <v>244</v>
      </c>
      <c r="D97" s="141"/>
      <c r="E97" s="141"/>
      <c r="F97" s="172">
        <v>0</v>
      </c>
      <c r="G97" s="20"/>
      <c r="H97" s="135">
        <v>0</v>
      </c>
      <c r="I97" s="20"/>
      <c r="J97" s="135">
        <v>0</v>
      </c>
      <c r="K97" s="20"/>
      <c r="L97" s="135">
        <v>-50362</v>
      </c>
    </row>
    <row r="98" spans="2:12" x14ac:dyDescent="0.6">
      <c r="B98" s="128"/>
      <c r="C98" s="150" t="s">
        <v>245</v>
      </c>
      <c r="D98" s="141"/>
      <c r="E98" s="141"/>
      <c r="F98" s="172">
        <v>0</v>
      </c>
      <c r="G98" s="20"/>
      <c r="H98" s="135">
        <v>0</v>
      </c>
      <c r="I98" s="20"/>
      <c r="J98" s="135">
        <v>7537</v>
      </c>
      <c r="K98" s="20"/>
      <c r="L98" s="135">
        <v>0</v>
      </c>
    </row>
    <row r="99" spans="2:12" x14ac:dyDescent="0.6">
      <c r="B99" s="128"/>
      <c r="C99" s="150" t="s">
        <v>246</v>
      </c>
      <c r="D99" s="148"/>
      <c r="E99" s="149"/>
      <c r="F99" s="135">
        <v>-182</v>
      </c>
      <c r="G99" s="14"/>
      <c r="H99" s="135">
        <v>-1790</v>
      </c>
      <c r="I99" s="149"/>
      <c r="J99" s="14">
        <v>-14805</v>
      </c>
      <c r="K99" s="149"/>
      <c r="L99" s="135">
        <v>0</v>
      </c>
    </row>
    <row r="100" spans="2:12" hidden="1" x14ac:dyDescent="0.6">
      <c r="B100" s="128"/>
      <c r="C100" s="150" t="s">
        <v>247</v>
      </c>
      <c r="D100" s="148"/>
      <c r="E100" s="149"/>
      <c r="F100" s="135"/>
      <c r="G100" s="14"/>
      <c r="H100" s="135"/>
      <c r="I100" s="149"/>
      <c r="J100" s="14"/>
      <c r="K100" s="149"/>
      <c r="L100" s="135"/>
    </row>
    <row r="101" spans="2:12" hidden="1" x14ac:dyDescent="0.6">
      <c r="B101" s="128"/>
      <c r="C101" s="150" t="s">
        <v>305</v>
      </c>
      <c r="D101" s="148"/>
      <c r="E101" s="149"/>
      <c r="F101" s="135"/>
      <c r="G101" s="14"/>
      <c r="H101" s="135"/>
      <c r="I101" s="149"/>
      <c r="J101" s="14"/>
      <c r="K101" s="149"/>
      <c r="L101" s="135"/>
    </row>
    <row r="102" spans="2:12" x14ac:dyDescent="0.6">
      <c r="B102" s="128"/>
      <c r="C102" s="150" t="s">
        <v>306</v>
      </c>
      <c r="D102" s="148"/>
      <c r="E102" s="149"/>
      <c r="F102" s="135">
        <v>162965</v>
      </c>
      <c r="G102" s="14"/>
      <c r="H102" s="135">
        <v>-40881</v>
      </c>
      <c r="I102" s="149"/>
      <c r="J102" s="14">
        <v>162965</v>
      </c>
      <c r="K102" s="149"/>
      <c r="L102" s="135">
        <v>-40881</v>
      </c>
    </row>
    <row r="103" spans="2:12" x14ac:dyDescent="0.6">
      <c r="B103" s="128"/>
      <c r="C103" s="150" t="s">
        <v>258</v>
      </c>
      <c r="D103" s="148"/>
      <c r="E103" s="149"/>
      <c r="F103" s="135">
        <v>-232434</v>
      </c>
      <c r="G103" s="14"/>
      <c r="H103" s="135">
        <v>-368826</v>
      </c>
      <c r="I103" s="149"/>
      <c r="J103" s="14">
        <v>-232434</v>
      </c>
      <c r="K103" s="149"/>
      <c r="L103" s="135">
        <v>-267643</v>
      </c>
    </row>
    <row r="104" spans="2:12" hidden="1" x14ac:dyDescent="0.6">
      <c r="B104" s="128"/>
      <c r="C104" s="150" t="s">
        <v>248</v>
      </c>
      <c r="D104" s="148"/>
      <c r="E104" s="149"/>
      <c r="F104" s="135"/>
      <c r="G104" s="14"/>
      <c r="H104" s="135"/>
      <c r="I104" s="149"/>
      <c r="J104" s="14"/>
      <c r="K104" s="149"/>
      <c r="L104" s="135"/>
    </row>
    <row r="105" spans="2:12" hidden="1" x14ac:dyDescent="0.6">
      <c r="B105" s="128"/>
      <c r="C105" s="150" t="s">
        <v>245</v>
      </c>
      <c r="D105" s="148"/>
      <c r="E105" s="149"/>
      <c r="F105" s="135"/>
      <c r="G105" s="14"/>
      <c r="H105" s="135"/>
      <c r="I105" s="149"/>
      <c r="J105" s="14"/>
      <c r="K105" s="149"/>
      <c r="L105" s="135"/>
    </row>
    <row r="106" spans="2:12" hidden="1" x14ac:dyDescent="0.6">
      <c r="B106" s="128"/>
      <c r="C106" s="170" t="s">
        <v>249</v>
      </c>
      <c r="D106" s="148"/>
      <c r="E106" s="149"/>
      <c r="F106" s="135"/>
      <c r="G106" s="14"/>
      <c r="H106" s="135"/>
      <c r="I106" s="149"/>
      <c r="J106" s="14"/>
      <c r="K106" s="149"/>
      <c r="L106" s="135"/>
    </row>
    <row r="107" spans="2:12" hidden="1" x14ac:dyDescent="0.6">
      <c r="B107" s="128"/>
      <c r="C107" s="170" t="s">
        <v>256</v>
      </c>
      <c r="D107" s="148"/>
      <c r="E107" s="149"/>
      <c r="F107" s="135"/>
      <c r="G107" s="14"/>
      <c r="H107" s="135"/>
      <c r="I107" s="149"/>
      <c r="J107" s="14"/>
      <c r="K107" s="149"/>
      <c r="L107" s="135"/>
    </row>
    <row r="108" spans="2:12" ht="21" hidden="1" customHeight="1" x14ac:dyDescent="0.6">
      <c r="B108" s="128"/>
      <c r="C108" s="128" t="s">
        <v>250</v>
      </c>
      <c r="D108" s="148"/>
      <c r="E108" s="149"/>
      <c r="F108" s="135"/>
      <c r="G108" s="14"/>
      <c r="H108" s="135"/>
      <c r="I108" s="149"/>
      <c r="J108" s="14"/>
      <c r="K108" s="149"/>
      <c r="L108" s="135"/>
    </row>
    <row r="109" spans="2:12" ht="21" hidden="1" customHeight="1" x14ac:dyDescent="0.6">
      <c r="B109" s="128"/>
      <c r="C109" s="150" t="s">
        <v>251</v>
      </c>
      <c r="D109" s="148"/>
      <c r="E109" s="149"/>
      <c r="F109" s="135"/>
      <c r="G109" s="14"/>
      <c r="H109" s="135"/>
      <c r="I109" s="149"/>
      <c r="J109" s="14"/>
      <c r="K109" s="149"/>
      <c r="L109" s="135"/>
    </row>
    <row r="110" spans="2:12" hidden="1" x14ac:dyDescent="0.6">
      <c r="B110" s="128"/>
      <c r="C110" s="128" t="s">
        <v>252</v>
      </c>
      <c r="D110" s="148"/>
      <c r="E110" s="149"/>
      <c r="F110" s="14"/>
      <c r="G110" s="14"/>
      <c r="H110" s="135"/>
      <c r="I110" s="149"/>
      <c r="J110" s="14"/>
      <c r="K110" s="149"/>
      <c r="L110" s="135"/>
    </row>
    <row r="111" spans="2:12" hidden="1" x14ac:dyDescent="0.6">
      <c r="B111" s="128"/>
      <c r="C111" s="128" t="s">
        <v>253</v>
      </c>
      <c r="D111" s="148"/>
      <c r="E111" s="149"/>
      <c r="F111" s="14"/>
      <c r="G111" s="14"/>
      <c r="H111" s="135"/>
      <c r="I111" s="149"/>
      <c r="J111" s="14"/>
      <c r="K111" s="149"/>
      <c r="L111" s="135"/>
    </row>
    <row r="112" spans="2:12" hidden="1" x14ac:dyDescent="0.6">
      <c r="B112" s="128"/>
      <c r="C112" s="128" t="s">
        <v>254</v>
      </c>
      <c r="D112" s="148"/>
      <c r="E112" s="149"/>
      <c r="F112" s="14"/>
      <c r="G112" s="14"/>
      <c r="H112" s="135"/>
      <c r="I112" s="149"/>
      <c r="J112" s="14"/>
      <c r="K112" s="149"/>
      <c r="L112" s="135"/>
    </row>
    <row r="113" spans="2:12" hidden="1" x14ac:dyDescent="0.6">
      <c r="B113" s="128"/>
      <c r="C113" s="150" t="s">
        <v>255</v>
      </c>
      <c r="D113" s="148"/>
      <c r="E113" s="149"/>
      <c r="F113" s="14"/>
      <c r="G113" s="14"/>
      <c r="H113" s="135"/>
      <c r="I113" s="149"/>
      <c r="J113" s="14"/>
      <c r="K113" s="149"/>
      <c r="L113" s="135"/>
    </row>
    <row r="114" spans="2:12" hidden="1" x14ac:dyDescent="0.6">
      <c r="B114" s="128"/>
      <c r="C114" s="128" t="s">
        <v>256</v>
      </c>
      <c r="D114" s="148"/>
      <c r="E114" s="149"/>
      <c r="F114" s="14"/>
      <c r="G114" s="14"/>
      <c r="H114" s="135"/>
      <c r="I114" s="149"/>
      <c r="J114" s="14"/>
      <c r="K114" s="149"/>
      <c r="L114" s="135"/>
    </row>
    <row r="115" spans="2:12" hidden="1" x14ac:dyDescent="0.6">
      <c r="B115" s="128"/>
      <c r="C115" s="150" t="s">
        <v>247</v>
      </c>
      <c r="D115" s="148"/>
      <c r="E115" s="149"/>
      <c r="F115" s="14"/>
      <c r="G115" s="14"/>
      <c r="H115" s="135"/>
      <c r="I115" s="149"/>
      <c r="J115" s="14"/>
      <c r="K115" s="149"/>
      <c r="L115" s="135"/>
    </row>
    <row r="116" spans="2:12" hidden="1" x14ac:dyDescent="0.6">
      <c r="B116" s="128"/>
      <c r="C116" s="128" t="s">
        <v>257</v>
      </c>
      <c r="D116" s="148"/>
      <c r="E116" s="149"/>
      <c r="F116" s="14"/>
      <c r="G116" s="14"/>
      <c r="H116" s="135"/>
      <c r="I116" s="149"/>
      <c r="J116" s="14"/>
      <c r="K116" s="149"/>
      <c r="L116" s="135"/>
    </row>
    <row r="117" spans="2:12" hidden="1" x14ac:dyDescent="0.6">
      <c r="B117" s="128"/>
      <c r="C117" s="150" t="s">
        <v>44</v>
      </c>
      <c r="D117" s="148"/>
      <c r="E117" s="149"/>
      <c r="F117" s="14"/>
      <c r="G117" s="14"/>
      <c r="H117" s="135"/>
      <c r="I117" s="149"/>
      <c r="J117" s="14"/>
      <c r="K117" s="149"/>
      <c r="L117" s="135"/>
    </row>
    <row r="118" spans="2:12" hidden="1" x14ac:dyDescent="0.6">
      <c r="B118" s="128"/>
      <c r="C118" s="150" t="s">
        <v>258</v>
      </c>
      <c r="D118" s="148"/>
      <c r="E118" s="149"/>
      <c r="F118" s="14"/>
      <c r="G118" s="14"/>
      <c r="H118" s="135"/>
      <c r="I118" s="149"/>
      <c r="J118" s="14"/>
      <c r="K118" s="149"/>
      <c r="L118" s="135"/>
    </row>
    <row r="119" spans="2:12" hidden="1" x14ac:dyDescent="0.6">
      <c r="B119" s="128"/>
      <c r="C119" s="128" t="s">
        <v>259</v>
      </c>
      <c r="D119" s="148"/>
      <c r="E119" s="149"/>
      <c r="F119" s="14"/>
      <c r="G119" s="14"/>
      <c r="H119" s="9"/>
      <c r="I119" s="149"/>
      <c r="J119" s="14"/>
      <c r="K119" s="149"/>
      <c r="L119" s="135"/>
    </row>
    <row r="120" spans="2:12" hidden="1" x14ac:dyDescent="0.6">
      <c r="B120" s="128"/>
      <c r="C120" s="127" t="s">
        <v>260</v>
      </c>
      <c r="D120" s="148"/>
      <c r="E120" s="149"/>
      <c r="F120" s="14"/>
      <c r="G120" s="14"/>
      <c r="H120" s="14"/>
      <c r="I120" s="149"/>
      <c r="J120" s="14"/>
      <c r="K120" s="149"/>
      <c r="L120" s="135"/>
    </row>
    <row r="121" spans="2:12" hidden="1" x14ac:dyDescent="0.6">
      <c r="B121" s="128"/>
      <c r="C121" s="127" t="s">
        <v>239</v>
      </c>
      <c r="D121" s="148"/>
      <c r="E121" s="149"/>
      <c r="F121" s="14"/>
      <c r="G121" s="14"/>
      <c r="H121" s="14"/>
      <c r="I121" s="149"/>
      <c r="J121" s="14"/>
      <c r="K121" s="149"/>
      <c r="L121" s="135"/>
    </row>
    <row r="122" spans="2:12" hidden="1" x14ac:dyDescent="0.6">
      <c r="B122" s="128"/>
      <c r="C122" s="127" t="s">
        <v>261</v>
      </c>
      <c r="D122" s="148"/>
      <c r="E122" s="149"/>
      <c r="F122" s="14"/>
      <c r="G122" s="14"/>
      <c r="H122" s="14"/>
      <c r="I122" s="149"/>
      <c r="J122" s="14"/>
      <c r="K122" s="149"/>
      <c r="L122" s="135"/>
    </row>
    <row r="123" spans="2:12" x14ac:dyDescent="0.6">
      <c r="B123" s="128"/>
      <c r="C123" s="127" t="s">
        <v>262</v>
      </c>
      <c r="D123" s="148"/>
      <c r="E123" s="149"/>
      <c r="F123" s="14">
        <v>-193</v>
      </c>
      <c r="G123" s="14"/>
      <c r="H123" s="14">
        <v>-16366</v>
      </c>
      <c r="I123" s="149"/>
      <c r="J123" s="14">
        <v>-153</v>
      </c>
      <c r="K123" s="149"/>
      <c r="L123" s="135">
        <v>-144</v>
      </c>
    </row>
    <row r="124" spans="2:12" hidden="1" x14ac:dyDescent="0.6">
      <c r="B124" s="128"/>
      <c r="C124" s="127" t="s">
        <v>263</v>
      </c>
      <c r="D124" s="148"/>
      <c r="E124" s="149"/>
      <c r="F124" s="14"/>
      <c r="G124" s="14"/>
      <c r="H124" s="14"/>
      <c r="I124" s="149"/>
      <c r="J124" s="14"/>
      <c r="K124" s="149"/>
      <c r="L124" s="14"/>
    </row>
    <row r="125" spans="2:12" hidden="1" x14ac:dyDescent="0.6">
      <c r="B125" s="128"/>
      <c r="C125" s="127" t="s">
        <v>264</v>
      </c>
      <c r="D125" s="148"/>
      <c r="E125" s="149"/>
      <c r="F125" s="14"/>
      <c r="G125" s="14"/>
      <c r="H125" s="14"/>
      <c r="I125" s="149"/>
      <c r="J125" s="14"/>
      <c r="K125" s="149"/>
      <c r="L125" s="14"/>
    </row>
    <row r="126" spans="2:12" x14ac:dyDescent="0.6">
      <c r="B126" s="128"/>
      <c r="C126" s="128" t="s">
        <v>265</v>
      </c>
      <c r="D126" s="148"/>
      <c r="E126" s="149"/>
      <c r="F126" s="135">
        <v>2</v>
      </c>
      <c r="G126" s="14"/>
      <c r="H126" s="14">
        <v>8131</v>
      </c>
      <c r="I126" s="149"/>
      <c r="J126" s="135">
        <v>2</v>
      </c>
      <c r="K126" s="149"/>
      <c r="L126" s="14">
        <v>1869</v>
      </c>
    </row>
    <row r="127" spans="2:12" hidden="1" x14ac:dyDescent="0.6">
      <c r="B127" s="128"/>
      <c r="C127" s="170" t="s">
        <v>266</v>
      </c>
      <c r="D127" s="148"/>
      <c r="E127" s="149"/>
      <c r="F127" s="14">
        <v>0</v>
      </c>
      <c r="G127" s="14"/>
      <c r="H127" s="14"/>
      <c r="I127" s="149"/>
      <c r="J127" s="14">
        <v>0</v>
      </c>
      <c r="K127" s="149"/>
      <c r="L127" s="14"/>
    </row>
    <row r="128" spans="2:12" hidden="1" x14ac:dyDescent="0.6">
      <c r="B128" s="128"/>
      <c r="C128" s="127" t="s">
        <v>267</v>
      </c>
      <c r="D128" s="148"/>
      <c r="E128" s="149"/>
      <c r="F128" s="171">
        <v>0</v>
      </c>
      <c r="G128" s="14"/>
      <c r="H128" s="14"/>
      <c r="I128" s="149"/>
      <c r="J128" s="171">
        <v>0</v>
      </c>
      <c r="K128" s="149"/>
      <c r="L128" s="14"/>
    </row>
    <row r="129" spans="2:12" hidden="1" x14ac:dyDescent="0.6">
      <c r="B129" s="128"/>
      <c r="C129" s="127" t="s">
        <v>268</v>
      </c>
      <c r="D129" s="148"/>
      <c r="E129" s="149"/>
      <c r="F129" s="171">
        <v>0</v>
      </c>
      <c r="G129" s="14"/>
      <c r="H129" s="14"/>
      <c r="I129" s="149"/>
      <c r="J129" s="171"/>
      <c r="K129" s="149"/>
      <c r="L129" s="14"/>
    </row>
    <row r="130" spans="2:12" hidden="1" x14ac:dyDescent="0.6">
      <c r="B130" s="128"/>
      <c r="C130" s="127" t="s">
        <v>269</v>
      </c>
      <c r="D130" s="148"/>
      <c r="E130" s="149"/>
      <c r="F130" s="171">
        <v>0</v>
      </c>
      <c r="G130" s="14"/>
      <c r="H130" s="14"/>
      <c r="I130" s="149"/>
      <c r="J130" s="171">
        <v>0</v>
      </c>
      <c r="K130" s="149"/>
      <c r="L130" s="14"/>
    </row>
    <row r="131" spans="2:12" hidden="1" x14ac:dyDescent="0.6">
      <c r="B131" s="128"/>
      <c r="C131" s="127" t="s">
        <v>52</v>
      </c>
      <c r="D131" s="148"/>
      <c r="E131" s="149"/>
      <c r="F131" s="171">
        <v>0</v>
      </c>
      <c r="G131" s="14"/>
      <c r="H131" s="14"/>
      <c r="I131" s="149"/>
      <c r="J131" s="171">
        <v>0</v>
      </c>
      <c r="K131" s="149"/>
      <c r="L131" s="14"/>
    </row>
    <row r="132" spans="2:12" hidden="1" x14ac:dyDescent="0.6">
      <c r="B132" s="128"/>
      <c r="C132" s="127" t="s">
        <v>209</v>
      </c>
      <c r="D132" s="148"/>
      <c r="E132" s="149"/>
      <c r="F132" s="171">
        <v>0</v>
      </c>
      <c r="G132" s="14"/>
      <c r="H132" s="14"/>
      <c r="I132" s="149"/>
      <c r="J132" s="171">
        <v>0</v>
      </c>
      <c r="K132" s="149"/>
      <c r="L132" s="14"/>
    </row>
    <row r="133" spans="2:12" ht="20.5" x14ac:dyDescent="0.65">
      <c r="B133" s="136" t="s">
        <v>270</v>
      </c>
      <c r="C133" s="128"/>
      <c r="D133" s="167"/>
      <c r="E133" s="149"/>
      <c r="F133" s="158">
        <f>SUM(F83:F126)</f>
        <v>94507</v>
      </c>
      <c r="G133" s="157"/>
      <c r="H133" s="158">
        <f>SUM(H83:H126)</f>
        <v>-713338</v>
      </c>
      <c r="I133" s="149"/>
      <c r="J133" s="158">
        <f>SUM(J83:J126)</f>
        <v>56498</v>
      </c>
      <c r="K133" s="157"/>
      <c r="L133" s="158">
        <f>SUM(L83:L126)</f>
        <v>-677814</v>
      </c>
    </row>
    <row r="134" spans="2:12" ht="20.5" x14ac:dyDescent="0.65">
      <c r="B134" s="136" t="s">
        <v>271</v>
      </c>
      <c r="C134" s="136"/>
      <c r="E134" s="147"/>
      <c r="F134" s="173"/>
      <c r="G134" s="143"/>
      <c r="H134" s="143"/>
      <c r="I134" s="147"/>
      <c r="J134" s="173"/>
      <c r="K134" s="147"/>
      <c r="L134" s="143"/>
    </row>
    <row r="135" spans="2:12" ht="20.5" x14ac:dyDescent="0.65">
      <c r="B135" s="136"/>
      <c r="C135" s="127" t="s">
        <v>360</v>
      </c>
      <c r="E135" s="147"/>
      <c r="F135" s="173">
        <v>25000</v>
      </c>
      <c r="G135" s="143"/>
      <c r="H135" s="143">
        <v>0</v>
      </c>
      <c r="I135" s="147"/>
      <c r="J135" s="143">
        <v>0</v>
      </c>
      <c r="K135" s="147"/>
      <c r="L135" s="143">
        <v>0</v>
      </c>
    </row>
    <row r="136" spans="2:12" ht="20.5" x14ac:dyDescent="0.65">
      <c r="B136" s="136"/>
      <c r="C136" s="127" t="s">
        <v>361</v>
      </c>
      <c r="E136" s="147"/>
      <c r="F136" s="173">
        <v>-19950</v>
      </c>
      <c r="G136" s="143"/>
      <c r="H136" s="143">
        <v>0</v>
      </c>
      <c r="I136" s="147"/>
      <c r="J136" s="143">
        <v>0</v>
      </c>
      <c r="K136" s="147"/>
      <c r="L136" s="143">
        <v>0</v>
      </c>
    </row>
    <row r="137" spans="2:12" hidden="1" x14ac:dyDescent="0.6">
      <c r="B137" s="128"/>
      <c r="C137" s="128"/>
      <c r="E137" s="147"/>
      <c r="F137" s="14"/>
      <c r="G137" s="14"/>
      <c r="H137" s="135"/>
      <c r="I137" s="147"/>
      <c r="J137" s="135"/>
      <c r="K137" s="135"/>
      <c r="L137" s="135"/>
    </row>
    <row r="138" spans="2:12" x14ac:dyDescent="0.6">
      <c r="B138" s="128"/>
      <c r="C138" s="127" t="s">
        <v>273</v>
      </c>
      <c r="E138" s="149"/>
      <c r="F138" s="14">
        <v>-25556</v>
      </c>
      <c r="G138" s="14"/>
      <c r="H138" s="143">
        <v>-37461</v>
      </c>
      <c r="I138" s="149"/>
      <c r="J138" s="135">
        <v>-8118</v>
      </c>
      <c r="K138" s="135"/>
      <c r="L138" s="135">
        <v>-7282</v>
      </c>
    </row>
    <row r="139" spans="2:12" x14ac:dyDescent="0.6">
      <c r="B139" s="128"/>
      <c r="C139" s="127" t="s">
        <v>274</v>
      </c>
      <c r="E139" s="147"/>
      <c r="F139" s="14">
        <v>-9314</v>
      </c>
      <c r="G139" s="14"/>
      <c r="H139" s="143">
        <v>-11692</v>
      </c>
      <c r="I139" s="147"/>
      <c r="J139" s="135">
        <v>-8402</v>
      </c>
      <c r="K139" s="135"/>
      <c r="L139" s="135">
        <v>-8205</v>
      </c>
    </row>
    <row r="140" spans="2:12" hidden="1" x14ac:dyDescent="0.6">
      <c r="B140" s="128"/>
      <c r="C140" s="128" t="s">
        <v>275</v>
      </c>
      <c r="D140" s="148"/>
      <c r="E140" s="149"/>
      <c r="F140" s="14"/>
      <c r="G140" s="14"/>
      <c r="H140" s="14"/>
      <c r="I140" s="149"/>
      <c r="J140" s="135"/>
      <c r="K140" s="135"/>
      <c r="L140" s="135"/>
    </row>
    <row r="141" spans="2:12" ht="20.9" customHeight="1" x14ac:dyDescent="0.6">
      <c r="B141" s="128"/>
      <c r="C141" s="127" t="s">
        <v>276</v>
      </c>
      <c r="E141" s="147"/>
      <c r="F141" s="173">
        <v>2</v>
      </c>
      <c r="G141" s="14"/>
      <c r="H141" s="135">
        <v>1208186</v>
      </c>
      <c r="I141" s="147"/>
      <c r="J141" s="135">
        <v>0</v>
      </c>
      <c r="K141" s="135"/>
      <c r="L141" s="135">
        <v>1208186</v>
      </c>
    </row>
    <row r="142" spans="2:12" ht="20.9" customHeight="1" x14ac:dyDescent="0.6">
      <c r="B142" s="128"/>
      <c r="C142" s="127" t="s">
        <v>277</v>
      </c>
      <c r="E142" s="147"/>
      <c r="F142" s="135">
        <v>50000</v>
      </c>
      <c r="G142" s="14"/>
      <c r="H142" s="135">
        <v>50000</v>
      </c>
      <c r="I142" s="147"/>
      <c r="J142" s="135">
        <v>50000</v>
      </c>
      <c r="K142" s="135"/>
      <c r="L142" s="135">
        <v>50000</v>
      </c>
    </row>
    <row r="143" spans="2:12" ht="20.9" customHeight="1" x14ac:dyDescent="0.6">
      <c r="B143" s="128"/>
      <c r="C143" s="127" t="s">
        <v>371</v>
      </c>
      <c r="E143" s="147"/>
      <c r="F143" s="135">
        <v>-50000</v>
      </c>
      <c r="G143" s="14"/>
      <c r="H143" s="135">
        <v>0</v>
      </c>
      <c r="I143" s="147"/>
      <c r="J143" s="135">
        <v>-50000</v>
      </c>
      <c r="K143" s="135"/>
      <c r="L143" s="135">
        <v>0</v>
      </c>
    </row>
    <row r="144" spans="2:12" ht="20.9" hidden="1" customHeight="1" x14ac:dyDescent="0.6">
      <c r="B144" s="128"/>
      <c r="C144" s="127" t="s">
        <v>278</v>
      </c>
      <c r="E144" s="147"/>
      <c r="F144" s="173"/>
      <c r="G144" s="14"/>
      <c r="H144" s="135"/>
      <c r="I144" s="147"/>
      <c r="J144" s="135"/>
      <c r="K144" s="135"/>
      <c r="L144" s="135"/>
    </row>
    <row r="145" spans="2:12" ht="20.9" customHeight="1" x14ac:dyDescent="0.6">
      <c r="B145" s="128"/>
      <c r="C145" s="127" t="s">
        <v>279</v>
      </c>
      <c r="E145" s="147"/>
      <c r="F145" s="173">
        <v>-1279</v>
      </c>
      <c r="G145" s="14"/>
      <c r="H145" s="135">
        <v>-261</v>
      </c>
      <c r="I145" s="147"/>
      <c r="J145" s="135">
        <v>-1279</v>
      </c>
      <c r="K145" s="135"/>
      <c r="L145" s="135">
        <v>-261</v>
      </c>
    </row>
    <row r="146" spans="2:12" ht="20.9" customHeight="1" x14ac:dyDescent="0.6">
      <c r="B146" s="128"/>
      <c r="C146" s="127" t="s">
        <v>280</v>
      </c>
      <c r="E146" s="147"/>
      <c r="F146" s="173">
        <v>0</v>
      </c>
      <c r="G146" s="14"/>
      <c r="H146" s="135">
        <v>92100</v>
      </c>
      <c r="I146" s="147"/>
      <c r="J146" s="173">
        <v>0</v>
      </c>
      <c r="K146" s="135"/>
      <c r="L146" s="135">
        <v>92100</v>
      </c>
    </row>
    <row r="147" spans="2:12" ht="20.9" customHeight="1" x14ac:dyDescent="0.6">
      <c r="B147" s="128"/>
      <c r="C147" s="127" t="s">
        <v>281</v>
      </c>
      <c r="E147" s="147"/>
      <c r="F147" s="173">
        <v>-65</v>
      </c>
      <c r="G147" s="14"/>
      <c r="H147" s="135">
        <v>-2871</v>
      </c>
      <c r="I147" s="147"/>
      <c r="J147" s="135">
        <v>-65</v>
      </c>
      <c r="K147" s="135"/>
      <c r="L147" s="135">
        <v>-2871</v>
      </c>
    </row>
    <row r="148" spans="2:12" hidden="1" x14ac:dyDescent="0.6">
      <c r="B148" s="128"/>
      <c r="C148" s="127" t="s">
        <v>282</v>
      </c>
      <c r="E148" s="147"/>
      <c r="F148" s="14"/>
      <c r="G148" s="14"/>
      <c r="H148" s="135"/>
      <c r="I148" s="147"/>
      <c r="J148" s="135"/>
      <c r="K148" s="135"/>
      <c r="L148" s="135"/>
    </row>
    <row r="149" spans="2:12" x14ac:dyDescent="0.6">
      <c r="B149" s="128"/>
      <c r="C149" s="127" t="s">
        <v>283</v>
      </c>
      <c r="E149" s="147"/>
      <c r="F149" s="14">
        <v>-91788</v>
      </c>
      <c r="G149" s="14"/>
      <c r="H149" s="135">
        <v>-24048</v>
      </c>
      <c r="I149" s="147"/>
      <c r="J149" s="135">
        <v>0</v>
      </c>
      <c r="K149" s="135"/>
      <c r="L149" s="135">
        <v>0</v>
      </c>
    </row>
    <row r="150" spans="2:12" hidden="1" x14ac:dyDescent="0.6">
      <c r="B150" s="128"/>
      <c r="C150" s="127" t="s">
        <v>272</v>
      </c>
      <c r="E150" s="147"/>
      <c r="F150" s="14"/>
      <c r="G150" s="14"/>
      <c r="H150" s="135"/>
      <c r="I150" s="147"/>
      <c r="J150" s="135"/>
      <c r="K150" s="135"/>
      <c r="L150" s="135"/>
    </row>
    <row r="151" spans="2:12" x14ac:dyDescent="0.6">
      <c r="B151" s="128"/>
      <c r="C151" s="127" t="s">
        <v>307</v>
      </c>
      <c r="E151" s="147"/>
      <c r="F151" s="14">
        <v>0</v>
      </c>
      <c r="G151" s="14"/>
      <c r="H151" s="135">
        <v>-52104</v>
      </c>
      <c r="I151" s="147"/>
      <c r="J151" s="135">
        <v>0</v>
      </c>
      <c r="K151" s="135"/>
      <c r="L151" s="135">
        <v>0</v>
      </c>
    </row>
    <row r="152" spans="2:12" x14ac:dyDescent="0.6">
      <c r="B152" s="128"/>
      <c r="C152" s="174" t="s">
        <v>308</v>
      </c>
      <c r="E152" s="147"/>
      <c r="F152" s="14">
        <v>0</v>
      </c>
      <c r="G152" s="14"/>
      <c r="H152" s="135">
        <v>9408</v>
      </c>
      <c r="I152" s="147"/>
      <c r="J152" s="135">
        <v>0</v>
      </c>
      <c r="K152" s="135"/>
      <c r="L152" s="135">
        <v>0</v>
      </c>
    </row>
    <row r="153" spans="2:12" x14ac:dyDescent="0.6">
      <c r="B153" s="128"/>
      <c r="C153" s="174" t="s">
        <v>309</v>
      </c>
      <c r="E153" s="147"/>
      <c r="F153" s="14">
        <v>0</v>
      </c>
      <c r="G153" s="14"/>
      <c r="H153" s="135">
        <v>78837</v>
      </c>
      <c r="I153" s="147"/>
      <c r="J153" s="135">
        <v>0</v>
      </c>
      <c r="K153" s="135"/>
      <c r="L153" s="135">
        <v>0</v>
      </c>
    </row>
    <row r="154" spans="2:12" x14ac:dyDescent="0.6">
      <c r="B154" s="128"/>
      <c r="C154" s="174" t="s">
        <v>362</v>
      </c>
      <c r="E154" s="147"/>
      <c r="F154" s="14">
        <v>-749</v>
      </c>
      <c r="G154" s="14"/>
      <c r="H154" s="135">
        <v>0</v>
      </c>
      <c r="I154" s="147"/>
      <c r="J154" s="135">
        <v>0</v>
      </c>
      <c r="K154" s="135"/>
      <c r="L154" s="135">
        <v>0</v>
      </c>
    </row>
    <row r="155" spans="2:12" ht="20.5" x14ac:dyDescent="0.65">
      <c r="B155" s="136" t="s">
        <v>284</v>
      </c>
      <c r="C155" s="136"/>
      <c r="E155" s="147"/>
      <c r="F155" s="158">
        <f>SUM(F135:F154)</f>
        <v>-123699</v>
      </c>
      <c r="G155" s="157"/>
      <c r="H155" s="158">
        <f>SUM(H135:H154)</f>
        <v>1310094</v>
      </c>
      <c r="I155" s="147"/>
      <c r="J155" s="158">
        <f>SUM(J135:J154)</f>
        <v>-17864</v>
      </c>
      <c r="K155" s="158"/>
      <c r="L155" s="158">
        <f>SUM(L135:L154)</f>
        <v>1331667</v>
      </c>
    </row>
    <row r="156" spans="2:12" ht="20.5" x14ac:dyDescent="0.65">
      <c r="B156" s="136" t="s">
        <v>285</v>
      </c>
      <c r="C156" s="136"/>
      <c r="E156" s="135"/>
      <c r="F156" s="157">
        <f>F65+F133+F155</f>
        <v>-182</v>
      </c>
      <c r="G156" s="157">
        <f>G65+G133+G155</f>
        <v>0</v>
      </c>
      <c r="H156" s="157">
        <f>H65+H133+H155</f>
        <v>569788</v>
      </c>
      <c r="I156" s="157">
        <f>I65+I133+I155</f>
        <v>0</v>
      </c>
      <c r="J156" s="157">
        <f>J65+J133+J155</f>
        <v>-1414</v>
      </c>
      <c r="K156" s="157"/>
      <c r="L156" s="157">
        <f>L65+L133+L155</f>
        <v>621312</v>
      </c>
    </row>
    <row r="157" spans="2:12" x14ac:dyDescent="0.6">
      <c r="B157" s="127" t="s">
        <v>286</v>
      </c>
      <c r="D157" s="167"/>
      <c r="E157" s="147"/>
      <c r="F157" s="14">
        <f>BS!F12</f>
        <v>7930</v>
      </c>
      <c r="G157" s="14"/>
      <c r="H157" s="14">
        <v>6541</v>
      </c>
      <c r="I157" s="147"/>
      <c r="J157" s="14">
        <f>BS!L12</f>
        <v>3225</v>
      </c>
      <c r="K157" s="147"/>
      <c r="L157" s="135">
        <v>2155</v>
      </c>
    </row>
    <row r="158" spans="2:12" ht="20.5" x14ac:dyDescent="0.65">
      <c r="B158" s="127" t="s">
        <v>287</v>
      </c>
      <c r="C158" s="136"/>
      <c r="E158" s="135"/>
      <c r="F158" s="14">
        <v>0</v>
      </c>
      <c r="G158" s="157"/>
      <c r="H158" s="14">
        <v>16029</v>
      </c>
      <c r="I158" s="135"/>
      <c r="J158" s="14">
        <v>0</v>
      </c>
      <c r="K158" s="14"/>
      <c r="L158" s="14">
        <v>0</v>
      </c>
    </row>
    <row r="159" spans="2:12" hidden="1" x14ac:dyDescent="0.6">
      <c r="B159" s="127" t="s">
        <v>288</v>
      </c>
      <c r="D159" s="167"/>
      <c r="E159" s="147"/>
      <c r="F159" s="14"/>
      <c r="G159" s="14"/>
      <c r="H159" s="14"/>
      <c r="I159" s="147"/>
      <c r="J159" s="14"/>
      <c r="K159" s="147"/>
      <c r="L159" s="14"/>
    </row>
    <row r="160" spans="2:12" x14ac:dyDescent="0.6">
      <c r="B160" s="127" t="s">
        <v>289</v>
      </c>
      <c r="D160" s="167"/>
      <c r="E160" s="147"/>
      <c r="F160" s="14">
        <v>40</v>
      </c>
      <c r="G160" s="14"/>
      <c r="H160" s="14">
        <v>9</v>
      </c>
      <c r="I160" s="147"/>
      <c r="J160" s="14">
        <v>26</v>
      </c>
      <c r="K160" s="147"/>
      <c r="L160" s="14">
        <v>9</v>
      </c>
    </row>
    <row r="161" spans="2:12" ht="21" thickBot="1" x14ac:dyDescent="0.7">
      <c r="B161" s="136" t="s">
        <v>290</v>
      </c>
      <c r="C161" s="136"/>
      <c r="D161" s="167"/>
      <c r="E161" s="147"/>
      <c r="F161" s="175">
        <f>SUM(F156:F160)</f>
        <v>7788</v>
      </c>
      <c r="G161" s="157"/>
      <c r="H161" s="176">
        <f>SUM(H156:H160)</f>
        <v>592367</v>
      </c>
      <c r="I161" s="147"/>
      <c r="J161" s="175">
        <f>SUM(J156:J160)</f>
        <v>1837</v>
      </c>
      <c r="K161" s="177"/>
      <c r="L161" s="176">
        <f>SUM(L156:L160)</f>
        <v>623476</v>
      </c>
    </row>
    <row r="162" spans="2:12" ht="20.5" thickTop="1" x14ac:dyDescent="0.6"/>
    <row r="165" spans="2:12" x14ac:dyDescent="0.6">
      <c r="B165" s="159"/>
      <c r="C165" s="200" t="s">
        <v>59</v>
      </c>
      <c r="D165" s="200"/>
      <c r="E165" s="200"/>
      <c r="F165" s="200"/>
      <c r="G165" s="200"/>
      <c r="H165" s="200"/>
      <c r="I165" s="200"/>
      <c r="J165" s="200"/>
      <c r="K165" s="200"/>
      <c r="L165" s="200"/>
    </row>
    <row r="166" spans="2:12" x14ac:dyDescent="0.6">
      <c r="B166" s="159"/>
      <c r="C166" s="200" t="s">
        <v>166</v>
      </c>
      <c r="D166" s="200"/>
      <c r="E166" s="200"/>
      <c r="F166" s="200"/>
      <c r="G166" s="200"/>
      <c r="H166" s="200"/>
      <c r="I166" s="200"/>
      <c r="J166" s="200"/>
      <c r="K166" s="200"/>
      <c r="L166" s="200"/>
    </row>
    <row r="167" spans="2:12" x14ac:dyDescent="0.6">
      <c r="B167" s="214" t="s">
        <v>367</v>
      </c>
      <c r="C167" s="215"/>
      <c r="D167" s="215"/>
      <c r="E167" s="215"/>
      <c r="F167" s="215"/>
      <c r="G167" s="215"/>
      <c r="H167" s="215"/>
      <c r="I167" s="215"/>
      <c r="J167" s="215"/>
      <c r="K167" s="215"/>
      <c r="L167" s="215"/>
    </row>
    <row r="168" spans="2:12" ht="20.5" x14ac:dyDescent="0.65">
      <c r="C168" s="136"/>
      <c r="J168" s="213" t="s">
        <v>104</v>
      </c>
      <c r="K168" s="213"/>
      <c r="L168" s="213"/>
    </row>
    <row r="169" spans="2:12" ht="20.5" x14ac:dyDescent="0.65">
      <c r="B169" s="208" t="s">
        <v>0</v>
      </c>
      <c r="C169" s="208"/>
      <c r="D169" s="208"/>
      <c r="E169" s="208"/>
      <c r="F169" s="208"/>
      <c r="G169" s="208"/>
      <c r="H169" s="208"/>
      <c r="I169" s="208"/>
      <c r="J169" s="208"/>
      <c r="K169" s="208"/>
      <c r="L169" s="208"/>
    </row>
    <row r="170" spans="2:12" ht="20.5" x14ac:dyDescent="0.6">
      <c r="B170" s="209" t="s">
        <v>231</v>
      </c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</row>
    <row r="171" spans="2:12" ht="20.5" x14ac:dyDescent="0.65">
      <c r="B171" s="208" t="s">
        <v>297</v>
      </c>
      <c r="C171" s="208"/>
      <c r="D171" s="208"/>
      <c r="E171" s="208"/>
      <c r="F171" s="208"/>
      <c r="G171" s="208"/>
      <c r="H171" s="208"/>
      <c r="I171" s="208"/>
      <c r="J171" s="208"/>
      <c r="K171" s="208"/>
      <c r="L171" s="208"/>
    </row>
    <row r="172" spans="2:12" ht="20.5" x14ac:dyDescent="0.65">
      <c r="B172" s="130"/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</row>
    <row r="173" spans="2:12" ht="20.5" x14ac:dyDescent="0.65">
      <c r="B173" s="131"/>
      <c r="C173" s="131"/>
      <c r="F173" s="210" t="s">
        <v>2</v>
      </c>
      <c r="G173" s="210"/>
      <c r="H173" s="210"/>
      <c r="I173" s="210"/>
      <c r="J173" s="210"/>
      <c r="K173" s="210"/>
      <c r="L173" s="210"/>
    </row>
    <row r="174" spans="2:12" ht="20.5" x14ac:dyDescent="0.65">
      <c r="B174" s="131"/>
      <c r="C174" s="131"/>
      <c r="F174" s="211" t="s">
        <v>3</v>
      </c>
      <c r="G174" s="211"/>
      <c r="H174" s="211"/>
      <c r="J174" s="210" t="s">
        <v>4</v>
      </c>
      <c r="K174" s="210"/>
      <c r="L174" s="210"/>
    </row>
    <row r="175" spans="2:12" ht="20.5" x14ac:dyDescent="0.65">
      <c r="B175" s="131"/>
      <c r="C175" s="131"/>
      <c r="F175" s="210" t="s">
        <v>302</v>
      </c>
      <c r="G175" s="210"/>
      <c r="H175" s="210"/>
      <c r="I175" s="210"/>
      <c r="J175" s="210"/>
      <c r="K175" s="210"/>
      <c r="L175" s="210"/>
    </row>
    <row r="176" spans="2:12" ht="20.5" x14ac:dyDescent="0.65">
      <c r="B176" s="131"/>
      <c r="C176" s="131"/>
      <c r="D176" s="132"/>
      <c r="F176" s="133">
        <v>2567</v>
      </c>
      <c r="G176" s="134"/>
      <c r="H176" s="133">
        <v>2566</v>
      </c>
      <c r="I176" s="135"/>
      <c r="J176" s="165">
        <v>2567</v>
      </c>
      <c r="K176" s="166"/>
      <c r="L176" s="165">
        <v>2566</v>
      </c>
    </row>
    <row r="177" spans="2:12" ht="20.5" x14ac:dyDescent="0.65">
      <c r="B177" s="136" t="s">
        <v>291</v>
      </c>
      <c r="C177" s="128"/>
      <c r="D177" s="178"/>
      <c r="E177" s="178"/>
      <c r="F177" s="178"/>
      <c r="G177" s="178"/>
      <c r="H177" s="178"/>
      <c r="I177" s="178"/>
      <c r="J177" s="178"/>
      <c r="K177" s="178"/>
      <c r="L177" s="179"/>
    </row>
    <row r="178" spans="2:12" x14ac:dyDescent="0.6">
      <c r="B178" s="170" t="s">
        <v>310</v>
      </c>
      <c r="C178" s="170"/>
      <c r="F178" s="180">
        <v>0</v>
      </c>
      <c r="H178" s="181">
        <v>14079</v>
      </c>
      <c r="I178" s="135"/>
      <c r="J178" s="135">
        <v>0</v>
      </c>
      <c r="K178" s="135"/>
      <c r="L178" s="181">
        <v>1206</v>
      </c>
    </row>
    <row r="179" spans="2:12" x14ac:dyDescent="0.6">
      <c r="B179" s="170" t="s">
        <v>311</v>
      </c>
      <c r="C179" s="170"/>
      <c r="F179" s="180">
        <v>0</v>
      </c>
      <c r="H179" s="182">
        <v>-14079</v>
      </c>
      <c r="I179" s="135"/>
      <c r="J179" s="135">
        <v>0</v>
      </c>
      <c r="K179" s="135"/>
      <c r="L179" s="182">
        <v>-1206</v>
      </c>
    </row>
    <row r="180" spans="2:12" hidden="1" x14ac:dyDescent="0.6">
      <c r="B180" s="170" t="s">
        <v>312</v>
      </c>
      <c r="C180" s="170"/>
      <c r="F180" s="9">
        <v>0</v>
      </c>
      <c r="I180" s="135"/>
      <c r="J180" s="135"/>
      <c r="K180" s="135"/>
      <c r="L180" s="182"/>
    </row>
    <row r="181" spans="2:12" hidden="1" x14ac:dyDescent="0.6">
      <c r="B181" s="170" t="s">
        <v>313</v>
      </c>
      <c r="C181" s="170"/>
      <c r="F181" s="9"/>
      <c r="H181" s="182"/>
      <c r="I181" s="135"/>
      <c r="J181" s="135"/>
      <c r="K181" s="135"/>
      <c r="L181" s="182"/>
    </row>
    <row r="182" spans="2:12" hidden="1" x14ac:dyDescent="0.6">
      <c r="B182" s="170" t="s">
        <v>314</v>
      </c>
      <c r="C182" s="170"/>
      <c r="F182" s="9"/>
      <c r="H182" s="182"/>
      <c r="I182" s="135"/>
      <c r="J182" s="135"/>
      <c r="K182" s="135"/>
      <c r="L182" s="182"/>
    </row>
    <row r="183" spans="2:12" hidden="1" x14ac:dyDescent="0.6">
      <c r="B183" s="170" t="s">
        <v>315</v>
      </c>
      <c r="C183" s="170"/>
      <c r="F183" s="9"/>
      <c r="H183" s="181"/>
      <c r="I183" s="135"/>
      <c r="J183" s="135"/>
      <c r="K183" s="135"/>
      <c r="L183" s="183"/>
    </row>
    <row r="184" spans="2:12" hidden="1" x14ac:dyDescent="0.6">
      <c r="B184" s="174" t="s">
        <v>316</v>
      </c>
      <c r="C184" s="174"/>
      <c r="F184" s="9"/>
      <c r="H184" s="182"/>
      <c r="I184" s="135"/>
      <c r="J184" s="135"/>
      <c r="K184" s="135"/>
      <c r="L184" s="182"/>
    </row>
    <row r="185" spans="2:12" x14ac:dyDescent="0.6">
      <c r="B185" s="174" t="s">
        <v>317</v>
      </c>
      <c r="C185" s="174"/>
      <c r="F185" s="9">
        <v>0</v>
      </c>
      <c r="H185" s="182">
        <v>-437920</v>
      </c>
      <c r="I185" s="135"/>
      <c r="J185" s="135">
        <v>0</v>
      </c>
      <c r="K185" s="135"/>
      <c r="L185" s="182">
        <v>-437920</v>
      </c>
    </row>
    <row r="186" spans="2:12" x14ac:dyDescent="0.6">
      <c r="B186" s="174" t="s">
        <v>318</v>
      </c>
      <c r="C186" s="174"/>
      <c r="F186" s="9">
        <v>0</v>
      </c>
      <c r="H186" s="182">
        <v>437920</v>
      </c>
      <c r="I186" s="135"/>
      <c r="J186" s="135">
        <v>0</v>
      </c>
      <c r="K186" s="135"/>
      <c r="L186" s="182">
        <v>437920</v>
      </c>
    </row>
    <row r="187" spans="2:12" x14ac:dyDescent="0.6">
      <c r="B187" s="174" t="s">
        <v>319</v>
      </c>
      <c r="C187" s="174"/>
      <c r="F187" s="9">
        <v>0</v>
      </c>
      <c r="H187" s="182">
        <v>315000</v>
      </c>
      <c r="I187" s="135"/>
      <c r="J187" s="135">
        <v>0</v>
      </c>
      <c r="K187" s="135"/>
      <c r="L187" s="182">
        <v>315000</v>
      </c>
    </row>
    <row r="188" spans="2:12" x14ac:dyDescent="0.6">
      <c r="B188" s="174" t="s">
        <v>320</v>
      </c>
      <c r="C188" s="174"/>
      <c r="F188" s="9">
        <v>0</v>
      </c>
      <c r="H188" s="182">
        <v>-315000</v>
      </c>
      <c r="I188" s="135"/>
      <c r="J188" s="135">
        <v>0</v>
      </c>
      <c r="K188" s="135"/>
      <c r="L188" s="182">
        <v>-315000</v>
      </c>
    </row>
    <row r="189" spans="2:12" x14ac:dyDescent="0.6">
      <c r="B189" s="174" t="s">
        <v>321</v>
      </c>
      <c r="C189" s="174"/>
      <c r="F189" s="9">
        <v>0</v>
      </c>
      <c r="H189" s="182">
        <v>-79958</v>
      </c>
      <c r="I189" s="135"/>
      <c r="J189" s="135">
        <v>0</v>
      </c>
      <c r="K189" s="135"/>
      <c r="L189" s="182">
        <v>-79958</v>
      </c>
    </row>
    <row r="190" spans="2:12" x14ac:dyDescent="0.6">
      <c r="B190" s="174" t="s">
        <v>322</v>
      </c>
      <c r="C190" s="174"/>
      <c r="F190" s="9">
        <v>0</v>
      </c>
      <c r="H190" s="182">
        <v>79958</v>
      </c>
      <c r="I190" s="135"/>
      <c r="J190" s="135">
        <v>0</v>
      </c>
      <c r="K190" s="135"/>
      <c r="L190" s="182">
        <v>79958</v>
      </c>
    </row>
    <row r="191" spans="2:12" x14ac:dyDescent="0.6">
      <c r="B191" s="174" t="s">
        <v>219</v>
      </c>
      <c r="C191" s="174"/>
      <c r="F191" s="9">
        <v>560</v>
      </c>
      <c r="H191" s="135">
        <v>0</v>
      </c>
      <c r="I191" s="135"/>
      <c r="J191" s="135">
        <v>0</v>
      </c>
      <c r="K191" s="135"/>
      <c r="L191" s="135">
        <v>0</v>
      </c>
    </row>
    <row r="192" spans="2:12" x14ac:dyDescent="0.6">
      <c r="B192" s="174" t="s">
        <v>363</v>
      </c>
      <c r="C192" s="174"/>
      <c r="F192" s="9">
        <v>-560</v>
      </c>
      <c r="H192" s="135">
        <v>0</v>
      </c>
      <c r="I192" s="135"/>
      <c r="J192" s="135">
        <v>0</v>
      </c>
      <c r="K192" s="135"/>
      <c r="L192" s="135">
        <v>0</v>
      </c>
    </row>
    <row r="193" spans="2:12" x14ac:dyDescent="0.6">
      <c r="B193" s="174" t="s">
        <v>364</v>
      </c>
      <c r="C193" s="174"/>
      <c r="F193" s="9">
        <v>-118042</v>
      </c>
      <c r="H193" s="135">
        <v>0</v>
      </c>
      <c r="I193" s="135"/>
      <c r="J193" s="135">
        <v>0</v>
      </c>
      <c r="K193" s="135"/>
      <c r="L193" s="135">
        <v>0</v>
      </c>
    </row>
    <row r="194" spans="2:12" x14ac:dyDescent="0.6">
      <c r="B194" s="128" t="s">
        <v>365</v>
      </c>
      <c r="C194" s="128"/>
      <c r="F194" s="9">
        <v>118042</v>
      </c>
      <c r="H194" s="135">
        <v>0</v>
      </c>
      <c r="I194" s="135"/>
      <c r="J194" s="135">
        <v>0</v>
      </c>
      <c r="K194" s="135"/>
      <c r="L194" s="135">
        <v>0</v>
      </c>
    </row>
    <row r="195" spans="2:12" x14ac:dyDescent="0.6">
      <c r="B195" s="128"/>
      <c r="C195" s="128"/>
      <c r="F195" s="9"/>
      <c r="H195" s="135"/>
      <c r="I195" s="135"/>
      <c r="J195" s="135"/>
      <c r="K195" s="135"/>
      <c r="L195" s="135"/>
    </row>
    <row r="196" spans="2:12" x14ac:dyDescent="0.6">
      <c r="B196" s="128"/>
      <c r="C196" s="128"/>
      <c r="F196" s="9"/>
      <c r="H196" s="135"/>
      <c r="I196" s="135"/>
      <c r="J196" s="135"/>
      <c r="K196" s="135"/>
      <c r="L196" s="135"/>
    </row>
    <row r="197" spans="2:12" x14ac:dyDescent="0.6">
      <c r="B197" s="128"/>
      <c r="C197" s="128"/>
      <c r="F197" s="9"/>
      <c r="H197" s="135"/>
      <c r="I197" s="135"/>
      <c r="J197" s="135"/>
      <c r="K197" s="135"/>
      <c r="L197" s="135"/>
    </row>
    <row r="198" spans="2:12" x14ac:dyDescent="0.6">
      <c r="B198" s="128"/>
      <c r="C198" s="128"/>
      <c r="F198" s="9"/>
      <c r="H198" s="135"/>
      <c r="I198" s="135"/>
      <c r="J198" s="135"/>
      <c r="K198" s="135"/>
      <c r="L198" s="135"/>
    </row>
    <row r="199" spans="2:12" x14ac:dyDescent="0.6">
      <c r="B199" s="128"/>
      <c r="C199" s="128"/>
      <c r="F199" s="9"/>
      <c r="H199" s="135"/>
      <c r="I199" s="135"/>
      <c r="J199" s="135"/>
      <c r="K199" s="135"/>
      <c r="L199" s="135"/>
    </row>
    <row r="200" spans="2:12" x14ac:dyDescent="0.6">
      <c r="B200" s="128"/>
      <c r="C200" s="128"/>
      <c r="F200" s="9"/>
      <c r="H200" s="135"/>
      <c r="I200" s="135"/>
      <c r="J200" s="135"/>
      <c r="K200" s="135"/>
      <c r="L200" s="135"/>
    </row>
    <row r="201" spans="2:12" x14ac:dyDescent="0.6">
      <c r="B201" s="128"/>
      <c r="C201" s="128"/>
      <c r="F201" s="9"/>
      <c r="H201" s="135"/>
      <c r="I201" s="135"/>
      <c r="J201" s="135"/>
      <c r="K201" s="135"/>
      <c r="L201" s="135"/>
    </row>
    <row r="202" spans="2:12" x14ac:dyDescent="0.6">
      <c r="B202" s="128"/>
      <c r="C202" s="128"/>
      <c r="F202" s="9"/>
      <c r="H202" s="135"/>
      <c r="I202" s="135"/>
      <c r="J202" s="135"/>
      <c r="K202" s="135"/>
      <c r="L202" s="135"/>
    </row>
    <row r="203" spans="2:12" x14ac:dyDescent="0.6">
      <c r="B203" s="128"/>
      <c r="C203" s="128"/>
      <c r="F203" s="9"/>
      <c r="H203" s="135"/>
      <c r="I203" s="135"/>
      <c r="J203" s="135"/>
      <c r="K203" s="135"/>
      <c r="L203" s="135"/>
    </row>
    <row r="204" spans="2:12" x14ac:dyDescent="0.6">
      <c r="B204" s="128"/>
      <c r="C204" s="128"/>
      <c r="F204" s="9"/>
      <c r="H204" s="135"/>
      <c r="I204" s="135"/>
      <c r="J204" s="135"/>
      <c r="K204" s="135"/>
      <c r="L204" s="135"/>
    </row>
    <row r="205" spans="2:12" x14ac:dyDescent="0.6">
      <c r="B205" s="128"/>
      <c r="C205" s="128"/>
      <c r="F205" s="9"/>
      <c r="H205" s="135"/>
      <c r="I205" s="135"/>
      <c r="J205" s="135"/>
      <c r="K205" s="135"/>
      <c r="L205" s="135"/>
    </row>
    <row r="206" spans="2:12" x14ac:dyDescent="0.6">
      <c r="B206" s="128"/>
      <c r="C206" s="128"/>
      <c r="F206" s="9"/>
      <c r="H206" s="135"/>
      <c r="I206" s="135"/>
      <c r="J206" s="135"/>
      <c r="K206" s="135"/>
      <c r="L206" s="135"/>
    </row>
    <row r="207" spans="2:12" x14ac:dyDescent="0.6">
      <c r="B207" s="128"/>
      <c r="C207" s="128"/>
      <c r="F207" s="9"/>
      <c r="H207" s="135"/>
      <c r="I207" s="135"/>
      <c r="J207" s="135"/>
      <c r="K207" s="135"/>
      <c r="L207" s="135"/>
    </row>
    <row r="208" spans="2:12" x14ac:dyDescent="0.6">
      <c r="B208" s="128"/>
      <c r="C208" s="128"/>
      <c r="F208" s="9"/>
      <c r="H208" s="135"/>
      <c r="I208" s="135"/>
      <c r="J208" s="135"/>
      <c r="K208" s="135"/>
      <c r="L208" s="135"/>
    </row>
    <row r="209" spans="2:12" x14ac:dyDescent="0.6">
      <c r="B209" s="128"/>
      <c r="C209" s="128"/>
      <c r="F209" s="9"/>
      <c r="H209" s="135"/>
      <c r="I209" s="135"/>
      <c r="J209" s="135"/>
      <c r="K209" s="135"/>
      <c r="L209" s="135"/>
    </row>
    <row r="210" spans="2:12" x14ac:dyDescent="0.6">
      <c r="B210" s="128"/>
      <c r="C210" s="128"/>
      <c r="F210" s="9"/>
      <c r="H210" s="135"/>
      <c r="I210" s="135"/>
      <c r="J210" s="135"/>
      <c r="K210" s="135"/>
      <c r="L210" s="135"/>
    </row>
    <row r="211" spans="2:12" x14ac:dyDescent="0.6">
      <c r="B211" s="128"/>
      <c r="C211" s="128"/>
      <c r="F211" s="9"/>
      <c r="H211" s="135"/>
      <c r="I211" s="135"/>
      <c r="J211" s="135"/>
      <c r="K211" s="135"/>
      <c r="L211" s="135"/>
    </row>
    <row r="212" spans="2:12" x14ac:dyDescent="0.6">
      <c r="B212" s="128"/>
      <c r="C212" s="128"/>
      <c r="F212" s="9"/>
      <c r="H212" s="135"/>
      <c r="I212" s="135"/>
      <c r="J212" s="135"/>
      <c r="K212" s="135"/>
      <c r="L212" s="135"/>
    </row>
    <row r="213" spans="2:12" x14ac:dyDescent="0.6">
      <c r="B213" s="128"/>
      <c r="C213" s="128"/>
      <c r="F213" s="9"/>
      <c r="H213" s="135"/>
      <c r="I213" s="135"/>
      <c r="J213" s="135"/>
      <c r="K213" s="135"/>
      <c r="L213" s="135"/>
    </row>
    <row r="214" spans="2:12" x14ac:dyDescent="0.6">
      <c r="B214" s="128"/>
      <c r="C214" s="128"/>
      <c r="F214" s="9"/>
      <c r="H214" s="135"/>
      <c r="I214" s="135"/>
      <c r="J214" s="135"/>
      <c r="K214" s="135"/>
      <c r="L214" s="135"/>
    </row>
    <row r="215" spans="2:12" x14ac:dyDescent="0.6">
      <c r="B215" s="128"/>
      <c r="C215" s="128"/>
      <c r="F215" s="9"/>
      <c r="H215" s="135"/>
      <c r="I215" s="135"/>
      <c r="J215" s="135"/>
      <c r="K215" s="135"/>
      <c r="L215" s="135"/>
    </row>
    <row r="216" spans="2:12" x14ac:dyDescent="0.6">
      <c r="B216" s="159"/>
      <c r="C216" s="200" t="s">
        <v>59</v>
      </c>
      <c r="D216" s="200"/>
      <c r="E216" s="200"/>
      <c r="F216" s="200"/>
      <c r="G216" s="200"/>
      <c r="H216" s="200"/>
      <c r="I216" s="200"/>
      <c r="J216" s="200"/>
      <c r="K216" s="200"/>
      <c r="L216" s="200"/>
    </row>
    <row r="217" spans="2:12" x14ac:dyDescent="0.6">
      <c r="B217" s="159"/>
      <c r="C217" s="200" t="s">
        <v>166</v>
      </c>
      <c r="D217" s="200"/>
      <c r="E217" s="200"/>
      <c r="F217" s="200"/>
      <c r="G217" s="200"/>
      <c r="H217" s="200"/>
      <c r="I217" s="200"/>
      <c r="J217" s="200"/>
      <c r="K217" s="200"/>
      <c r="L217" s="200"/>
    </row>
    <row r="218" spans="2:12" ht="15" customHeight="1" x14ac:dyDescent="0.6">
      <c r="B218" s="214" t="s">
        <v>368</v>
      </c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</row>
    <row r="219" spans="2:12" x14ac:dyDescent="0.6">
      <c r="C219" s="184" t="s">
        <v>293</v>
      </c>
      <c r="D219" s="159" t="s">
        <v>294</v>
      </c>
      <c r="F219" s="185">
        <f>F161-BS!D12</f>
        <v>0</v>
      </c>
      <c r="H219" s="147"/>
      <c r="J219" s="185">
        <f>J161-BS!J12</f>
        <v>0</v>
      </c>
    </row>
    <row r="220" spans="2:12" x14ac:dyDescent="0.6">
      <c r="F220" s="186"/>
    </row>
  </sheetData>
  <mergeCells count="32">
    <mergeCell ref="C165:L165"/>
    <mergeCell ref="C166:L166"/>
    <mergeCell ref="B167:L167"/>
    <mergeCell ref="C216:L216"/>
    <mergeCell ref="C217:L217"/>
    <mergeCell ref="B218:L218"/>
    <mergeCell ref="B75:L75"/>
    <mergeCell ref="B76:L76"/>
    <mergeCell ref="F78:L78"/>
    <mergeCell ref="F79:H79"/>
    <mergeCell ref="J79:L79"/>
    <mergeCell ref="F80:L80"/>
    <mergeCell ref="J168:L168"/>
    <mergeCell ref="B169:L169"/>
    <mergeCell ref="B170:L170"/>
    <mergeCell ref="B171:L171"/>
    <mergeCell ref="F173:L173"/>
    <mergeCell ref="F174:H174"/>
    <mergeCell ref="J174:L174"/>
    <mergeCell ref="F175:L175"/>
    <mergeCell ref="B74:L74"/>
    <mergeCell ref="B2:L2"/>
    <mergeCell ref="B3:L3"/>
    <mergeCell ref="B4:L4"/>
    <mergeCell ref="F6:L6"/>
    <mergeCell ref="F7:H7"/>
    <mergeCell ref="J7:L7"/>
    <mergeCell ref="F8:L8"/>
    <mergeCell ref="C68:L68"/>
    <mergeCell ref="C69:L69"/>
    <mergeCell ref="B71:L71"/>
    <mergeCell ref="J73:L73"/>
  </mergeCells>
  <pageMargins left="0.7" right="0.6" top="0.75" bottom="0.48" header="0.3" footer="0.3"/>
  <pageSetup paperSize="9" scale="69" fitToHeight="0" orientation="portrait" r:id="rId1"/>
  <rowBreaks count="2" manualBreakCount="2">
    <brk id="71" min="1" max="11" man="1"/>
    <brk id="167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</vt:lpstr>
      <vt:lpstr>SE-CONSO</vt:lpstr>
      <vt:lpstr>SE</vt:lpstr>
      <vt:lpstr>PL 3 M</vt:lpstr>
      <vt:lpstr>PL</vt:lpstr>
      <vt:lpstr>CF</vt:lpstr>
      <vt:lpstr>BS!Print_Area</vt:lpstr>
      <vt:lpstr>CF!Print_Area</vt:lpstr>
      <vt:lpstr>'PL 3 M'!Print_Area</vt:lpstr>
      <vt:lpstr>'SE-CONSO'!Print_Area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pim-on kaisuttiwong</dc:creator>
  <cp:lastModifiedBy>pim-on kaisuttiwong</cp:lastModifiedBy>
  <cp:lastPrinted>2024-08-14T14:17:06Z</cp:lastPrinted>
  <dcterms:created xsi:type="dcterms:W3CDTF">2024-05-16T03:46:43Z</dcterms:created>
  <dcterms:modified xsi:type="dcterms:W3CDTF">2024-08-14T15:32:47Z</dcterms:modified>
</cp:coreProperties>
</file>