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oyypatt\Dropbox\Begistic group\2025\Q1\FS\ออกเล่ม\"/>
    </mc:Choice>
  </mc:AlternateContent>
  <xr:revisionPtr revIDLastSave="0" documentId="13_ncr:1_{C9AE743F-6AAC-420C-ABF5-6D904223F76B}" xr6:coauthVersionLast="47" xr6:coauthVersionMax="47" xr10:uidLastSave="{00000000-0000-0000-0000-000000000000}"/>
  <bookViews>
    <workbookView xWindow="-108" yWindow="-108" windowWidth="23256" windowHeight="14856" xr2:uid="{55AAD0D4-B54C-4B74-BADD-1E3E85DAD432}"/>
  </bookViews>
  <sheets>
    <sheet name="BS" sheetId="1" r:id="rId1"/>
    <sheet name="SE-CONSO" sheetId="2" r:id="rId2"/>
    <sheet name="SE" sheetId="3" r:id="rId3"/>
    <sheet name="PL" sheetId="4" r:id="rId4"/>
    <sheet name="CF" sheetId="5" r:id="rId5"/>
  </sheets>
  <definedNames>
    <definedName name="_xlnm.Print_Area" localSheetId="0">BS!$B$1:$L$176</definedName>
    <definedName name="_xlnm.Print_Area" localSheetId="4">CF!$B$1:$L$146</definedName>
    <definedName name="_xlnm.Print_Area" localSheetId="3">PL!$B$1:$L$124</definedName>
    <definedName name="_xlnm.Print_Area" localSheetId="2">SE!$A$1:$R$35</definedName>
    <definedName name="_xlnm.Print_Area" localSheetId="1">'SE-CONSO'!$A$1:$V$45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3" i="5" l="1"/>
  <c r="F36" i="1"/>
  <c r="H36" i="1"/>
  <c r="J36" i="1"/>
  <c r="L36" i="1"/>
  <c r="T20" i="2"/>
  <c r="F145" i="1"/>
  <c r="F109" i="1"/>
  <c r="H109" i="1"/>
  <c r="J109" i="1"/>
  <c r="L109" i="1"/>
  <c r="J138" i="5" l="1"/>
  <c r="F26" i="4"/>
  <c r="H26" i="4"/>
  <c r="J26" i="4"/>
  <c r="L26" i="4"/>
  <c r="R14" i="2" l="1"/>
  <c r="V14" i="2" s="1"/>
  <c r="P14" i="2"/>
  <c r="P13" i="2"/>
  <c r="R13" i="2" s="1"/>
  <c r="V13" i="2" s="1"/>
  <c r="R20" i="3" l="1"/>
  <c r="R14" i="3"/>
  <c r="D18" i="3"/>
  <c r="R15" i="3"/>
  <c r="D15" i="2" l="1"/>
  <c r="D21" i="2" s="1"/>
  <c r="T15" i="2"/>
  <c r="T21" i="2" s="1"/>
  <c r="P15" i="2"/>
  <c r="N15" i="2"/>
  <c r="N21" i="2" s="1"/>
  <c r="L15" i="2"/>
  <c r="L21" i="2" s="1"/>
  <c r="J15" i="2"/>
  <c r="H15" i="2"/>
  <c r="H21" i="2" s="1"/>
  <c r="F15" i="2"/>
  <c r="F21" i="2" s="1"/>
  <c r="V15" i="2"/>
  <c r="F87" i="4" l="1"/>
  <c r="H87" i="4" l="1"/>
  <c r="F60" i="1" l="1"/>
  <c r="T28" i="2"/>
  <c r="T29" i="2" s="1"/>
  <c r="F128" i="5" l="1"/>
  <c r="F108" i="5" l="1"/>
  <c r="J108" i="5"/>
  <c r="P28" i="2" l="1"/>
  <c r="R26" i="2"/>
  <c r="R24" i="2"/>
  <c r="V24" i="2" s="1"/>
  <c r="P25" i="2"/>
  <c r="P24" i="2"/>
  <c r="P27" i="2" l="1"/>
  <c r="P19" i="2"/>
  <c r="F97" i="1" l="1"/>
  <c r="F110" i="1" s="1"/>
  <c r="H148" i="1"/>
  <c r="P26" i="2"/>
  <c r="F61" i="1" l="1"/>
  <c r="F46" i="4" l="1"/>
  <c r="F49" i="4" l="1"/>
  <c r="L108" i="5"/>
  <c r="P20" i="2" l="1"/>
  <c r="P21" i="2" s="1"/>
  <c r="R19" i="2" l="1"/>
  <c r="H108" i="5"/>
  <c r="L97" i="1"/>
  <c r="L110" i="1" s="1"/>
  <c r="J97" i="1"/>
  <c r="J110" i="1" s="1"/>
  <c r="H97" i="1"/>
  <c r="H110" i="1" s="1"/>
  <c r="V26" i="2" l="1"/>
  <c r="J128" i="5" l="1"/>
  <c r="L128" i="5"/>
  <c r="H128" i="5"/>
  <c r="R18" i="2" l="1"/>
  <c r="R17" i="2"/>
  <c r="R16" i="2"/>
  <c r="R15" i="2"/>
  <c r="L29" i="2"/>
  <c r="L87" i="4" l="1"/>
  <c r="J87" i="4"/>
  <c r="N29" i="2" l="1"/>
  <c r="R21" i="3" l="1"/>
  <c r="F18" i="3"/>
  <c r="R16" i="3"/>
  <c r="V19" i="2"/>
  <c r="V17" i="2"/>
  <c r="V18" i="2"/>
  <c r="V16" i="2"/>
  <c r="G129" i="5" l="1"/>
  <c r="I129" i="5"/>
  <c r="L46" i="4" l="1"/>
  <c r="J46" i="4"/>
  <c r="H46" i="4"/>
  <c r="F24" i="3"/>
  <c r="D24" i="3"/>
  <c r="F29" i="2"/>
  <c r="D29" i="2"/>
  <c r="G178" i="1"/>
  <c r="K178" i="1"/>
  <c r="L148" i="1"/>
  <c r="L150" i="1" s="1"/>
  <c r="H150" i="1"/>
  <c r="L60" i="1"/>
  <c r="J60" i="1"/>
  <c r="H60" i="1"/>
  <c r="F149" i="1" l="1"/>
  <c r="L49" i="4"/>
  <c r="L51" i="4" s="1"/>
  <c r="J49" i="4"/>
  <c r="J51" i="4" s="1"/>
  <c r="H61" i="1"/>
  <c r="J61" i="1"/>
  <c r="L61" i="1"/>
  <c r="H151" i="1"/>
  <c r="L151" i="1"/>
  <c r="H49" i="4"/>
  <c r="H51" i="4" s="1"/>
  <c r="H178" i="1" l="1"/>
  <c r="F51" i="4"/>
  <c r="F77" i="4" s="1"/>
  <c r="F88" i="4" s="1"/>
  <c r="H77" i="4"/>
  <c r="H88" i="4" s="1"/>
  <c r="J23" i="3"/>
  <c r="J77" i="4"/>
  <c r="L77" i="4"/>
  <c r="L178" i="1"/>
  <c r="J93" i="4" l="1"/>
  <c r="J100" i="4" s="1"/>
  <c r="F93" i="4"/>
  <c r="F91" i="4" s="1"/>
  <c r="J28" i="2" s="1"/>
  <c r="R28" i="2" s="1"/>
  <c r="H93" i="4"/>
  <c r="H100" i="4" s="1"/>
  <c r="H97" i="4"/>
  <c r="H95" i="4" s="1"/>
  <c r="F97" i="4"/>
  <c r="J18" i="3"/>
  <c r="R17" i="3"/>
  <c r="R18" i="3" s="1"/>
  <c r="J11" i="5"/>
  <c r="J43" i="5" s="1"/>
  <c r="J62" i="5" s="1"/>
  <c r="H11" i="5"/>
  <c r="H43" i="5" s="1"/>
  <c r="H62" i="5" s="1"/>
  <c r="J88" i="4"/>
  <c r="J97" i="4" s="1"/>
  <c r="L93" i="4"/>
  <c r="L100" i="4" s="1"/>
  <c r="L11" i="5"/>
  <c r="L43" i="5" s="1"/>
  <c r="L62" i="5" s="1"/>
  <c r="L88" i="4"/>
  <c r="L97" i="4" s="1"/>
  <c r="F11" i="5"/>
  <c r="J91" i="4" l="1"/>
  <c r="F100" i="4"/>
  <c r="F43" i="5"/>
  <c r="F62" i="5" s="1"/>
  <c r="F66" i="5" s="1"/>
  <c r="F129" i="5" s="1"/>
  <c r="F134" i="5" s="1"/>
  <c r="F147" i="5" s="1"/>
  <c r="H91" i="4"/>
  <c r="J20" i="2" s="1"/>
  <c r="J21" i="2" s="1"/>
  <c r="J29" i="2"/>
  <c r="L91" i="4"/>
  <c r="F95" i="4"/>
  <c r="H66" i="5"/>
  <c r="J66" i="5"/>
  <c r="J129" i="5" s="1"/>
  <c r="J134" i="5" s="1"/>
  <c r="J147" i="5" s="1"/>
  <c r="L95" i="4"/>
  <c r="L66" i="5"/>
  <c r="L129" i="5" s="1"/>
  <c r="L134" i="5" s="1"/>
  <c r="J95" i="4"/>
  <c r="R23" i="3"/>
  <c r="R24" i="3" s="1"/>
  <c r="J24" i="3"/>
  <c r="J146" i="1" s="1"/>
  <c r="J148" i="1" s="1"/>
  <c r="J150" i="1" s="1"/>
  <c r="J151" i="1" s="1"/>
  <c r="J178" i="1" s="1"/>
  <c r="F146" i="1" l="1"/>
  <c r="R20" i="2"/>
  <c r="H129" i="5"/>
  <c r="H134" i="5" s="1"/>
  <c r="V20" i="2" l="1"/>
  <c r="V21" i="2" s="1"/>
  <c r="R21" i="2"/>
  <c r="V28" i="2"/>
  <c r="V29" i="2" l="1"/>
  <c r="R29" i="2"/>
  <c r="P29" i="2" l="1"/>
  <c r="F147" i="1" s="1"/>
  <c r="F148" i="1" s="1"/>
  <c r="F150" i="1" s="1"/>
  <c r="F151" i="1" s="1"/>
  <c r="F178" i="1" s="1"/>
  <c r="W29" i="2" l="1"/>
</calcChain>
</file>

<file path=xl/sharedStrings.xml><?xml version="1.0" encoding="utf-8"?>
<sst xmlns="http://schemas.openxmlformats.org/spreadsheetml/2006/main" count="484" uniqueCount="341">
  <si>
    <t>บริษัท บี จิสติกส์ จำกัด (มหาชน) และบริษัทย่อย</t>
  </si>
  <si>
    <t>งบฐานะการเงิน</t>
  </si>
  <si>
    <t>งบการเงินรวม</t>
  </si>
  <si>
    <t>งบการเงินเฉพาะกิจการ</t>
  </si>
  <si>
    <t xml:space="preserve">หมายเหตุ </t>
  </si>
  <si>
    <t>(ตรวจสอบแล้ว)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</si>
  <si>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</si>
  <si>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</si>
  <si>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</si>
  <si>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 - สุทธิ</t>
  </si>
  <si>
    <t xml:space="preserve">    -   กิจการที่เกี่ยวข้องกัน</t>
  </si>
  <si>
    <t xml:space="preserve">    -   กิจการอื่น</t>
  </si>
  <si>
    <t>ลูกหนี้การค้า-จากการขายใบรับรองคาร์บอนเครดิต</t>
  </si>
  <si>
    <t>ลูกหนี้ผ่อนชำระที่ครบกำหนดภายในหนึ่งปี</t>
  </si>
  <si>
    <t>สินทรัพย์ทางการเงินที่วัดมูลค่าด้วยมูลค่ายุติธรรมผ่านกำไรหรือขาดทุน</t>
  </si>
  <si>
    <t>เงินจ่ายล่วงหน้าค่าโครงการ</t>
  </si>
  <si>
    <t>เงินประกันโครงการ</t>
  </si>
  <si>
    <t>เงินฝากธนาคารติดภาระค้ำประกัน ระยะสั้น</t>
  </si>
  <si>
    <t>เงินให้กู้ยืมระยะสั้นและดอกเบี้ยค้างรับแก่บริษัทย่อย</t>
  </si>
  <si>
    <t>เงินให้กู้ยืมระยะสั้นและดอกเบี้ยค้างรับแก่บริษัทร่วม</t>
  </si>
  <si>
    <t>เงินให้กู้ยืมระยะสั้นและดอกเบี้ยค้างรับแก่กิจการที่เกี่ยวข้องกัน</t>
  </si>
  <si>
    <t>เงินจ่ายล่วงหน้าค่าหุ้น</t>
  </si>
  <si>
    <t>เงินให้กู้ยืมระยะสั้นและดอกเบี้ยค้างรับแก่กิจการอื่น</t>
  </si>
  <si>
    <t>เงินให้กู้ยืมระยะสั้นแก่บุคคลที่เกี่ยวข้องกัน</t>
  </si>
  <si>
    <t>สินทรัพย์ภาษีเงินได้ของปีปัจจุบัน</t>
  </si>
  <si>
    <t>สินทรัพย์ทางการเงินหมุนเวียนอื่น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</si>
  <si>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</si>
  <si>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</si>
  <si>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</si>
  <si>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สินทรัพย์ทางการเงินไม่หมุนเวียนอื่น</t>
  </si>
  <si>
    <t>เงินฝากธนาคารติดภาระค้ำประกัน</t>
  </si>
  <si>
    <t>เงินลงทุนในบริษัทย่อย</t>
  </si>
  <si>
    <t>เงินลงทุนในบริษัทร่วม</t>
  </si>
  <si>
    <t>เงินลงทุนระยะยาวอื่น</t>
  </si>
  <si>
    <t>เงินให้กู้ยืมระยะยาวและดอกเบี้ยค้างรับแก่บริษัทร่วม</t>
  </si>
  <si>
    <t>เงินจ่ายล่วงหน้าเงินลงทุน</t>
  </si>
  <si>
    <t>เงินให้กู้ยืมระยะยาวและดอกเบี้ยค้างรับแก่กิจการที่เกี่ยวข้องกัน</t>
  </si>
  <si>
    <t>เงินให้กู้ยืมระยะยาวและดอกเบี้ยค้างรับแก่กิจการอื่น</t>
  </si>
  <si>
    <t>เงินให้กู้ยืมระยะยาวกรรมการ</t>
  </si>
  <si>
    <t>ลูกหนี้ผ่อนชำระ</t>
  </si>
  <si>
    <t>สินทรัพย์รอการขาย</t>
  </si>
  <si>
    <t>อสังหาริมทรัพย์เพื่อการลงทุน</t>
  </si>
  <si>
    <t xml:space="preserve">ที่ดิน อาคารและอุปกรณ์ - สุทธิ </t>
  </si>
  <si>
    <t>สินทรัพย์สิทธิการใช้ - สุทธิ</t>
  </si>
  <si>
    <t>สิทธิการเช่า - สุทธิ</t>
  </si>
  <si>
    <t>สินทรัพย์ไม่มีตัวตน - สุทธิ</t>
  </si>
  <si>
    <t>สิทธิในการดำเนินการผลิตและจำหน่ายไฟฟ้า</t>
  </si>
  <si>
    <t>ค่าความนิยม</t>
  </si>
  <si>
    <t>สินทรัพย์ไม่หมุนเวียนอื่น</t>
  </si>
  <si>
    <t>สินทรัพย์ภาษีเงินได้รอตัดบัญชี</t>
  </si>
  <si>
    <t>รวมสินทรัพย์ไม่หมุนเวียน</t>
  </si>
  <si>
    <t>รวมสินทรัพย์</t>
  </si>
  <si>
    <t>(..............................................................................................)                                  (..............................................................................................)</t>
  </si>
  <si>
    <t>นางสาวสุทธิรัตน์ ลีสวัสดิ์ตระกูล                                                                                       นายปัญญา บุญญาภิวัฒน์</t>
  </si>
  <si>
    <t>- 1 -</t>
  </si>
  <si>
    <t>หนี้สินและส่วนของผู้ถือหุ้น</t>
  </si>
  <si>
    <t>หนี้สินหมุนเวียน</t>
  </si>
  <si>
    <t>เจ้าหนี้การค้าและเจ้าหนี้หมุนเวียนอื่น</t>
  </si>
  <si>
    <t>ส่วนของหนี้สินตามสัญญาเช่าที่ถึงกำหนดชำระภายในหนึ่งปี</t>
  </si>
  <si>
    <t>หุ้นกู้ระยะสั้น</t>
  </si>
  <si>
    <t>ค่าเงินลงทุนค้างจ่าย</t>
  </si>
  <si>
    <t>เงินกู้ยืมระยะสั้นและดอกเบี้ยค้างจ่ายกิจการที่เกี่ยวข้องกัน</t>
  </si>
  <si>
    <t>เงินกู้ยืมระยะสั้นและดอกเบี้ยค้างจ่าย-กิจการอื่น</t>
  </si>
  <si>
    <t>เงินเบิกล่วงหน้าค่าโครงการ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</si>
  <si>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</si>
  <si>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</si>
  <si>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</si>
  <si>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</si>
  <si>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หนี้สินตามสัญญาเช่า - สุทธิ</t>
  </si>
  <si>
    <t>เงินกู้ยืมระยะยาวจากบุคคลหรือกิจการที่เกี่ยวข้องกัน</t>
  </si>
  <si>
    <t>เงินกู้ยืมระยะยาวกิจการอื่น</t>
  </si>
  <si>
    <t>ค่าเช่าค้างจ่าย</t>
  </si>
  <si>
    <t>หุ้นกู้ระยะยาว</t>
  </si>
  <si>
    <t>ประมาณการหนี้สินไม่หมุนเวียนสำหรับผลประโยชน์พนักงาน</t>
  </si>
  <si>
    <t>หนี้สินภาษีเงินได้รอตัดบัญชี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</si>
  <si>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</si>
  <si>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</si>
  <si>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</si>
  <si>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</si>
  <si>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</si>
  <si>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 - มูลค่าหุ้นละ 2.04 บาท</t>
  </si>
  <si>
    <t>ทุนที่ออกและชำระแล้ว</t>
  </si>
  <si>
    <t>ส่วนเกิน (ส่วนต่ำ) มูลค่าหุ้น</t>
  </si>
  <si>
    <t>กำไร (ขาดทุน) สะสม</t>
  </si>
  <si>
    <t>องค์ประกอบอื่นของส่วนของผู้ถือหุ้น</t>
  </si>
  <si>
    <t>รวมส่วนของผู้ถือหุ้นของบริษัท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</si>
  <si>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</si>
  <si>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</si>
  <si>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</si>
  <si>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- 2 -</t>
  </si>
  <si>
    <t>งบการเปลี่ยนแปลงส่วนของผู้ถือหุ้น</t>
  </si>
  <si>
    <t>ผลกำไร (ขาดทุน)</t>
  </si>
  <si>
    <t>รวม</t>
  </si>
  <si>
    <t>จากการวัดมูลค่าใหม่ของ</t>
  </si>
  <si>
    <t>ผลต่างของอัตรา</t>
  </si>
  <si>
    <t>องค์ประกอบ</t>
  </si>
  <si>
    <t>ส่วนได้เสีย</t>
  </si>
  <si>
    <t>ทุนที่ออก</t>
  </si>
  <si>
    <t>ส่วนเกิน (ส่วนต่ำ)</t>
  </si>
  <si>
    <t>ทุนสำรอง</t>
  </si>
  <si>
    <t>ผลประโยชน์พนักงาน</t>
  </si>
  <si>
    <t>แลกเปลี่ยนจากการ</t>
  </si>
  <si>
    <t>อื่นของส่วน</t>
  </si>
  <si>
    <t>รวมส่วนของ</t>
  </si>
  <si>
    <t>ที่ไม่มีอำนาจ</t>
  </si>
  <si>
    <t>และชำระแล้ว</t>
  </si>
  <si>
    <t>มูลค่าหุ้นสามัญ</t>
  </si>
  <si>
    <t xml:space="preserve">ตามกฎหมาย </t>
  </si>
  <si>
    <t>ขาดทุนสะสม</t>
  </si>
  <si>
    <t>ที่กำหนดไว้</t>
  </si>
  <si>
    <t>แปลงค่างบการเงิน</t>
  </si>
  <si>
    <t>ของผู้ถือหุ้น</t>
  </si>
  <si>
    <t>ผู้ถือหุ้นส่วนของบริษัท</t>
  </si>
  <si>
    <t>ควบคุม</t>
  </si>
  <si>
    <t>ผู้ถือหุ้น</t>
  </si>
  <si>
    <t>เพิ่มทุน</t>
  </si>
  <si>
    <t>โอนไปกำไร(ขาดทุน)สะสม</t>
  </si>
  <si>
    <t>ยอดคงเหลือ ณ วันที่ 1 มกราคม 2567</t>
  </si>
  <si>
    <t>เพิ่มขึ้นจากการซื้อบริษัทย่อย</t>
  </si>
  <si>
    <t>ลดลงจากการขายบริษัทย่อย</t>
  </si>
  <si>
    <t>(..............................................................................................)                                                      (..............................................................................................)</t>
  </si>
  <si>
    <t>- 3 -</t>
  </si>
  <si>
    <t>ผลกำไร (ขาดทุน) จาก</t>
  </si>
  <si>
    <t>การวัดมูลค่าใหม่ของ</t>
  </si>
  <si>
    <t>ผลต่างจากการเปลี่ยนแปลง</t>
  </si>
  <si>
    <t>ในมูลค่ายุติธรรมของ</t>
  </si>
  <si>
    <t>เงินลงทุนเผื่อขาย</t>
  </si>
  <si>
    <t>นางสาวสุทธิรัตน์ ลีสวัสดิ์ตระกูล                                                                                                                 นายปัญญา บุญญาภิวัฒน์</t>
  </si>
  <si>
    <t>- 4 -</t>
  </si>
  <si>
    <t>งบกำไรขาดทุน</t>
  </si>
  <si>
    <t xml:space="preserve">รายได้ </t>
  </si>
  <si>
    <t>รายได้จากการขายใบรับรองคาร์บอนเครดิต</t>
  </si>
  <si>
    <t>รายได้อื่น</t>
  </si>
  <si>
    <t xml:space="preserve">   กำไรจากการขายสินทรัพย์รอการขาย</t>
  </si>
  <si>
    <t>รวมรายได้</t>
  </si>
  <si>
    <t xml:space="preserve">ค่าใช้จ่าย </t>
  </si>
  <si>
    <t>ต้นทุนขายใบรับรองคาร์บอนเครดิต</t>
  </si>
  <si>
    <t>หนี้สงสัยจะสูญ</t>
  </si>
  <si>
    <t>รวมค่าใช้จ่าย</t>
  </si>
  <si>
    <t>ส่วนแบ่งกำไร (ขาดทุน) จากเงินลงทุนในบริษัทร่วม</t>
  </si>
  <si>
    <t>นางสาวสุทธิรัตน์ ลีสวัสดิ์ตระกูล                                                                                         นายปัญญา บุญญาภิวัฒน์</t>
  </si>
  <si>
    <t>กำไร (ขาดทุน) เบ็ดเสร็จอื่น</t>
  </si>
  <si>
    <t>รายการที่อาจถูกจัดประเภทใหม่ไว้ในกำไรหรือขาดทุนในภายหลัง :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</si>
  <si>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</si>
  <si>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</si>
  <si>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</si>
  <si>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กำไร(ขาดทุน)ต่อหุ้นขั้นพื้นฐาน</t>
  </si>
  <si>
    <t>งบกระแสเงินสด</t>
  </si>
  <si>
    <t>กระแสเงินสดจากกิจกรรมดำเนินงาน</t>
  </si>
  <si>
    <t>รายการปรับกระทบรายการกำไร(ขาดทุน)ก่อนภาษีเงินได้</t>
  </si>
  <si>
    <t>ค่าเสื่อมราคาและค่าใช้จ่ายตัดบัญชี</t>
  </si>
  <si>
    <t>ตัดจำหน่ายสินทรัพย์สิทธิการใช้</t>
  </si>
  <si>
    <t>ค่าใช้จ่ายในการออกหุ้นกู้ตัดจ่าย</t>
  </si>
  <si>
    <t>หนี้สงสัยจะสูญ(กลับรายการ)</t>
  </si>
  <si>
    <t>หนี้สูญ</t>
  </si>
  <si>
    <t>ค่าชดเชยความเสียหายจากคดีความ</t>
  </si>
  <si>
    <t>รายการตัดจ่ายภาษีเงินได้นิติบุคคลที่ขอคืน</t>
  </si>
  <si>
    <t>ค่าใช้จ่ายผลประโยชน์พนักงาน</t>
  </si>
  <si>
    <t>(กำไร)ขาดทุนจากอัตราแลกเปลี่ยนที่ยังไม่เกิดขึ้น</t>
  </si>
  <si>
    <t>กำไรจากการรับโอนที่ดินเพื่อรับชำระลูกหนี้ค่าเงินลงทุน</t>
  </si>
  <si>
    <t>(กำไร)จากการจำหน่ายสินทรัพย์ทางการเงินหมุนเวียน</t>
  </si>
  <si>
    <t>(กำไร)จากการจำหน่ายเงินลงทุนบริษัทร่วม</t>
  </si>
  <si>
    <t>(กำไร)จากการจำหน่ายเงินลงทุนบริษัทย่อย</t>
  </si>
  <si>
    <t>กำไรจากการซื้อหน่วยธุรกิจ</t>
  </si>
  <si>
    <t>ส่วนแบ่งกำไรในบริษัทร่วม</t>
  </si>
  <si>
    <t>เงินปันผลรับ</t>
  </si>
  <si>
    <t>ดอกเบี้ยรับ</t>
  </si>
  <si>
    <t>ดอกเบี้ยจ่าย</t>
  </si>
  <si>
    <t>ภาษีเงินได้</t>
  </si>
  <si>
    <t>กำไร(ขาดทุน)จากการดำเนินงานก่อนการเปลี่ยนแปลงในสินทรัพย์</t>
  </si>
  <si>
    <t xml:space="preserve">    และหนี้สินดำเนินงาน</t>
  </si>
  <si>
    <t>สินทรัพย์ดำเนินงาน(เพิ่มขึ้น)ลดลง</t>
  </si>
  <si>
    <t>ลูกหนี้การค้าและลูกหนี้อื่นหมุนเวียนลดลง</t>
  </si>
  <si>
    <t>ใบรับรองเครดิตการผลิตพลังงานหมุนเวียน</t>
  </si>
  <si>
    <t>ลูกหนี้ค่าใบรับรองคาร์บอนเครดิต</t>
  </si>
  <si>
    <t>สินทรัพย์หมุนเวียนอื่น(เพิ่มขึ้น)ลดลง</t>
  </si>
  <si>
    <t>สินทรัพย์ไม่หมุนเวียนอื่น(เพิ่มขึ้น)ลดลง</t>
  </si>
  <si>
    <t>หนี้สินดำเนินงานเพิ่มขึ้น(ลดลง)</t>
  </si>
  <si>
    <t>เจ้าหนี้การค้าและเจ้าหนี้อื่นหมุนเวียน(ลดลง)</t>
  </si>
  <si>
    <t>หนี้สินหมุนเวียนอื่นเพิ่มขึ้น</t>
  </si>
  <si>
    <t>หนี้สินไม่หมุนเวียนอื่นเพิ่มขึ้น</t>
  </si>
  <si>
    <t>กระแสเงินสดสุทธิได้มาจากการดำเนินงาน</t>
  </si>
  <si>
    <t>ภาษีเงินได้รับคืน</t>
  </si>
  <si>
    <t>เงินสดจ่ายผลประโยชน์พนักงาน</t>
  </si>
  <si>
    <t>เงินสดสุทธิได้มาจากกิจกรรมดำเนินงาน</t>
  </si>
  <si>
    <t>งบกระแสเงินสด(ต่อ)</t>
  </si>
  <si>
    <t>กระแสเงินสดจากกิจกรรมลงทุน</t>
  </si>
  <si>
    <t>เงินสดรับดอกเบี้ย</t>
  </si>
  <si>
    <t>เงินสดจ่ายซื้อลูกหนี้แฟคเตอริ่ง</t>
  </si>
  <si>
    <t>เงินสดรับจากลูกหนี้แฟคเตอริ่ง</t>
  </si>
  <si>
    <t>เงินฝากติดภาระค้ำประกัน(เพิ่มขึ้น)</t>
  </si>
  <si>
    <t>เงินสดรับจากการขายเงินลงทุนในบริษัทร่วม</t>
  </si>
  <si>
    <t>เงินสดจ่ายเพื่อซื้อในบริษัทย่อยสุทธิจากเงินสดที่ได้รับมา</t>
  </si>
  <si>
    <t>เงินสดจ่ายค่าใช้จ่ายที่เกี่ยวข้องกับการขายเงินลงทุนในบริษัทย่อย</t>
  </si>
  <si>
    <t>เงินให้กู้ยืมระยะสั้นแก่บริษัทย่อย</t>
  </si>
  <si>
    <t>เงินสดรับคืนจากให้กู้ยืมระยะสั้นแก่บริษัทย่อย</t>
  </si>
  <si>
    <t>เงินสดรับคืนจากให้กู้ยืมระยะสั้นแก่กิจการที่เกี่ยวข้องกัน</t>
  </si>
  <si>
    <t>เงินสดรับคืนจากเงินให้กู้กรรมการ</t>
  </si>
  <si>
    <t>เงินสดจ่ายเพื่อให้กู้ยืมระยะสั้นแก่กิจการอื่น</t>
  </si>
  <si>
    <t>เงินสดจ่ายเพื่อซื้อที่ดิน อาคาร และอุปกรณ์</t>
  </si>
  <si>
    <t>เงินสดรับจากการขายอาคาร อุปกรณ์ และสินทรัพย์ไม่มีตัวตน</t>
  </si>
  <si>
    <t>เงินสดรับจากสินทรัพย์รอการขายสุทธิจากเงินจ่ายเพื่อปรับปรุงที่ดินให้พร้อมขาย</t>
  </si>
  <si>
    <t>เงินสดจ่ายค่าธรรมเนียมการโอนอสังหาริมทรัพย์เพื่อการลงทุน</t>
  </si>
  <si>
    <t>เงินสดสุทธิได้มาจากกิจกรรมลงทุน</t>
  </si>
  <si>
    <t>กระแสเงินสดจากกิจกรรมจัดหาเงิน</t>
  </si>
  <si>
    <t>เงินสดจ่ายดอกเบี้ย</t>
  </si>
  <si>
    <t>เงินสดจ่ายคืนหนี้สินภายใต้สัญญาเช่า</t>
  </si>
  <si>
    <t>เงินสดรับจากเพิ่มทุนในบริษัทย่อย(จากส่วนได้เสียที่ไม่มีอำนาจควบคุม)</t>
  </si>
  <si>
    <t>เงินสดรับจากเงินกู้ยืมระยะสั้นจากการออกหุ้นกู้</t>
  </si>
  <si>
    <t>ค่าใช้จ่ายในการออกหุ้นกู้ระยะสั้น</t>
  </si>
  <si>
    <t>เงินสดรับจากเงินกู้ยืมระยะยาวจากการออกหุ้นกู้</t>
  </si>
  <si>
    <t>ค่าใช้จ่ายในการออกหุ้นกู้ระยะยาว</t>
  </si>
  <si>
    <t>เงินสดจ่ายคืนเงินกู้ยืมจากสถาบันการเงิน</t>
  </si>
  <si>
    <t>เงินสดสุทธิ(ใช้ไปใน)กิจกรรมจัดหาเงิน</t>
  </si>
  <si>
    <t>เงินสดและรายการเทียบเท่าเงินสดเพิ่มขึ้น(ลดลง)สุทธิ</t>
  </si>
  <si>
    <t>เงินสดและรายการเทียบเท่าเงินสดต้นงวด</t>
  </si>
  <si>
    <t>เงินสดและรายการเทียบเท่าเงินสดเพิ่มขึ้นจากการซื้อและขายบริษัทย่อย</t>
  </si>
  <si>
    <t>ผลกระทบจากอัตราแลกเปลี่ยนของเงินตราต่างประเทศ</t>
  </si>
  <si>
    <t>ผลแตกต่างจากการแปลงค่างบการเงิน</t>
  </si>
  <si>
    <t>เงินสดและรายการเทียบเท่าเงินสดปลายงวด</t>
  </si>
  <si>
    <t>ข้อมูลเพิ่มเติมเกี่ยวกับงบกระแสเงินสด</t>
  </si>
  <si>
    <t>Test</t>
  </si>
  <si>
    <t>Checked</t>
  </si>
  <si>
    <t>กำไรจากการขายทรัพย์สินถาวร</t>
  </si>
  <si>
    <t>เจ้าหนี้ตามสัญญาเช่าลดลงจากการขายสินทรัพย์สิทธิการใช้</t>
  </si>
  <si>
    <t>สินทรัพย์สิทธิการใช้(เพิ่มขึ้น)</t>
  </si>
  <si>
    <t>งบฐานะการเงิน (ต่อ)</t>
  </si>
  <si>
    <t>สินทรัพย์ที่ถือไว้เพื่อขาย</t>
  </si>
  <si>
    <t>ยอดคงเหลือ ณ วันที่ 1 มกราคม 2567-ก่อนปรับปรุง</t>
  </si>
  <si>
    <t>กำไรสะสมปรับปรุง</t>
  </si>
  <si>
    <t>ยอดคงเหลือ ณ วันที่ 1 มกราคม 2567-หลังปรับปรุง</t>
  </si>
  <si>
    <t xml:space="preserve">  หุ้นสามัญ 4,549,179,515 หุ้น มูลค่าหุ้นละ 0.68 บาท</t>
  </si>
  <si>
    <t xml:space="preserve">  หุ้นสามัญ 3,460,259,199 หุ้น มูลค่าหุ้นละ 0.68 บาท</t>
  </si>
  <si>
    <t>ค่าเผื่อการด้อยค่าสินทรัพย์ไม่มีตัวตน</t>
  </si>
  <si>
    <t>เงินสดรับจากการกู้ยืมระยะสั้นกิจการที่เกี่ยวข้องกัน</t>
  </si>
  <si>
    <t>เงินสดจ่ายกู้ยืมระยะสั้นกิจการที่เกี่ยวข้องกัน</t>
  </si>
  <si>
    <t>เงินสดจ่ายเงินกู้ยืมระยะสั้นกิจการอื่น</t>
  </si>
  <si>
    <t>ลูกหนี้ตามสัญญาโอนสิทธิเรียกร้อง (ลูกหนี้แฟคตอริ่ง)</t>
  </si>
  <si>
    <t>เงินสดรับจ่ายคืนหุ้นกู้ระยะสั้น</t>
  </si>
  <si>
    <t>ลูกหนี้เงินมัดจำค่าเงินลงทุนและเงินให้กู้ยืมระยะสั้น</t>
  </si>
  <si>
    <t>ค่าเผื่อการด้อยค่าสินทรัพย์รอการขาย</t>
  </si>
  <si>
    <t>กำไรจากการยกเลิกสัญญา</t>
  </si>
  <si>
    <t>เงินสดรับจากการขายเงินลงทุนในบริษัทย่อย</t>
  </si>
  <si>
    <t>เงินสดรับจากการกู้ยืมระยะยาวกิจการอื่น</t>
  </si>
  <si>
    <t>เงินสดรับจากเงินเบิกเกินบัญชีและเงินกู้ยืมระยะสั้น</t>
  </si>
  <si>
    <t>ขาดทุนจากการขายทรัพย์สินถาวรและสินทรัพย์สิทธิการใช้</t>
  </si>
  <si>
    <t>- 9 -</t>
  </si>
  <si>
    <t xml:space="preserve">การแบ่งปันกำไร (ขาดทุน) </t>
  </si>
  <si>
    <t>31 ธันวาคม 2567</t>
  </si>
  <si>
    <t>เงินสดรับจากการจำหน่ายเงินลงทุน</t>
  </si>
  <si>
    <t>ขาดทุนจากการขายสินทรัพย์รอการขาย</t>
  </si>
  <si>
    <t>เงินสดรับเพื่อเป็นหลักประกันลูกหนี้ค่าใบรับรองเครดิตการผลิตพลังงานหมุนเวียน</t>
  </si>
  <si>
    <t>ผลขาดทุนจากการด้อยค่าสินทรัพย์ไม่มีตัวตน</t>
  </si>
  <si>
    <t>รายได้จากการให้บริการ</t>
  </si>
  <si>
    <t>รายได้ค่าก่อสร้าง</t>
  </si>
  <si>
    <t>รายได้จากการขายไฟ</t>
  </si>
  <si>
    <t>รายได้จากการขายน้ำดิบ</t>
  </si>
  <si>
    <t>รายได้ทางการเงิน</t>
  </si>
  <si>
    <t>กำไรจากการขายเงินลงทุนในบริษัทย่อย</t>
  </si>
  <si>
    <t>กำไรจากการขายเงินลงทุนในบริษัทร่วม</t>
  </si>
  <si>
    <t>กำไรจากการรับโอนที่ดิน</t>
  </si>
  <si>
    <t>กำไรจากอัตราแลกเปลี่ยน</t>
  </si>
  <si>
    <t>อื่นๆ</t>
  </si>
  <si>
    <t>ต้นทุนการให้บริการ</t>
  </si>
  <si>
    <t>ต้นทุนงานก่อสร้าง</t>
  </si>
  <si>
    <t>ต้นทุนในการขายไฟ</t>
  </si>
  <si>
    <t>ต้นทุนในการขายน้ำดิบ</t>
  </si>
  <si>
    <t>ค่าใช้จ่ายในการขาย</t>
  </si>
  <si>
    <t xml:space="preserve">ค่าใช้จ่ายในการบริหาร </t>
  </si>
  <si>
    <t>ขาดทุนจากอัตราแลกเปลี่ยน</t>
  </si>
  <si>
    <t>ผลขาดทุนจากการด้อยค่าสินทรัพย์</t>
  </si>
  <si>
    <t>ผลขาดทุนจากการด้อยค่าความนิยม</t>
  </si>
  <si>
    <t>ผลขาดทุนจากการขายเงินลงทุน</t>
  </si>
  <si>
    <t>ต้นทุนทางการเงิน</t>
  </si>
  <si>
    <t>กำไร(ขาดทุน) ก่อนภาษีเงินได้</t>
  </si>
  <si>
    <t>รายได้ (ค่าใช้จ่าย) ภาษีเงินได้</t>
  </si>
  <si>
    <t>กำไร(ขาดทุน) จากการวัดมูลค่าใหม่ของ-</t>
  </si>
  <si>
    <t>-ผลประโยชน์พนักงานที่กำหนดไว้</t>
  </si>
  <si>
    <t>กำไร(ขาดทุน) ต่อหุ้น (บาท)</t>
  </si>
  <si>
    <t>จำนวนหุ้นสามัญถัวเฉลี่ยถ่วงน้ำหนัก (หุ้น)</t>
  </si>
  <si>
    <t>ขาดทุนจากการขายสินทรัพย์</t>
  </si>
  <si>
    <t>เงินสดจ่ายเพื่อให้กู้ยืมระยะสั้นแก่กิจการที่เกี่ยวข้องกัน</t>
  </si>
  <si>
    <t>เงินสดรับคืนจากเงินให้กู้ยืมระยะสั้นแก่กิจการอื่น</t>
  </si>
  <si>
    <t>เงินสดจ่ายจากเงินเบิกเกินบัญชีและเงินกู้ยืมระยะสั้น</t>
  </si>
  <si>
    <t>งบกำไรขาดทุนเบ็ดเสร็จ</t>
  </si>
  <si>
    <t>เจ้าหนี้ค่าซื้อหุ้น WTX</t>
  </si>
  <si>
    <t>ค่าเผื่อการด้อยค่าสินทรัพย์ทางการเงินไม่หมุนเวียน</t>
  </si>
  <si>
    <t>ขาดทุนจากการขายลูกหนี้เงินมัดจำและเงินกู้ยืมระยะสั้น</t>
  </si>
  <si>
    <t>เงินสดจ่ายเพื่อซื้อเงินลงทุน</t>
  </si>
  <si>
    <t>เงินสดจ่ายเพื่อซื้อสินทรัพย์ทางการเงินไม่หมุนเวียน</t>
  </si>
  <si>
    <t xml:space="preserve">  หุ้นสามัญ 8,074,007,854 หุ้น มูลค่าหุ้นละ 2.04 บาท</t>
  </si>
  <si>
    <t>- 7 -</t>
  </si>
  <si>
    <t>- 8 -</t>
  </si>
  <si>
    <t>รายการที่จะไม่ถูกจัดประเภทใหม่ไว้ในกำไรหรือขาดทุนภายหลัง :</t>
  </si>
  <si>
    <t>ผลกำไร(ขาดทุน)จากการวัดมูลค่าใหม่ของ-</t>
  </si>
  <si>
    <t>ผลต่างของอัตราแลกเปลี่ยนจากการแปลงค่างบการเงิน</t>
  </si>
  <si>
    <t>พันบาท</t>
  </si>
  <si>
    <t>31 มีนาคม 2568</t>
  </si>
  <si>
    <t>(ยังไม่ได้ตรวจสอบ/</t>
  </si>
  <si>
    <t>สอบทานแล้ว)</t>
  </si>
  <si>
    <t>ณ วันที่ 31 มีนาคม 2568</t>
  </si>
  <si>
    <t xml:space="preserve"> -   กิจการที่เกี่ยวข้องกัน</t>
  </si>
  <si>
    <t>-   กิจการอื่น</t>
  </si>
  <si>
    <t>สำหรับงวดสามเดือนสิ้นสุดวันที่ 31 มีนาคม 2568</t>
  </si>
  <si>
    <t>สำหรับงวดสามเดือนสิ้นสุดวันที่ 31 มีนาคม</t>
  </si>
  <si>
    <t>(ยังไม่ได้ตรวจสอบ/สอบทานแล้ว)</t>
  </si>
  <si>
    <t>ยอดคงเหลือ ณ วันที่ 31 มีนาคม 2567</t>
  </si>
  <si>
    <t>ยอดคงเหลือ ณ วันที่ 1 มกราคม 2568</t>
  </si>
  <si>
    <t>กำไร(ขาดทุน)เบ็ดเสร็จรวมสำหรับงวด</t>
  </si>
  <si>
    <t>ยอดคงเหลือ ณ วันที่ 31 มีนาคม 2568</t>
  </si>
  <si>
    <t>หมายเหตุประกอบงบการเงินระหว่างกาลถือเป็นส่วนหนึ่งของงบการเงินระหว่างกาลนี้</t>
  </si>
  <si>
    <t>กำไร(ขาดทุน) สำหรับงวด</t>
  </si>
  <si>
    <t>กำไร (ขาดทุน) เบ็ดเสร็จอื่นสำหรับงวด</t>
  </si>
  <si>
    <t>กำไร(ขาดทุน) เบ็ดเสร็จรวมสำหรับงวด</t>
  </si>
  <si>
    <t>นางสาวสุทธิรัตน์ ลีสวัสดิ์ตระกูล                                                                                                          นายปัญญา บุญญาภิวัฒน์</t>
  </si>
  <si>
    <t>(..............................................................................................)                                                 (..............................................................................................)</t>
  </si>
  <si>
    <t>กำไร(ขาดทุน)สำหรับงวด</t>
  </si>
  <si>
    <t>สินค้าคงเหลือ</t>
  </si>
  <si>
    <t>เงินให้กู้ยืมระยะยาวแก่บริษัทย่อย</t>
  </si>
  <si>
    <t>เงินสดรับจากการเงินกู้ยืมจากสถาบันการเงิน</t>
  </si>
  <si>
    <t xml:space="preserve">    </t>
  </si>
  <si>
    <t xml:space="preserve"> - อื่นๆ</t>
  </si>
  <si>
    <t>เจ้าหนี้ค่าหุ้น</t>
  </si>
  <si>
    <t>เงินเบิกเกินบัญชีและเงินกู้ยืมระยะสั้นจากสถาบันการเงิน</t>
  </si>
  <si>
    <t>- 5 -</t>
  </si>
  <si>
    <t>- 6 -</t>
  </si>
  <si>
    <t>ส่วนของหุ้นกู้ระยะยาว ที่ถึงกำหนดชำระภายในหนึ่งปี</t>
  </si>
  <si>
    <t>ผลขาดทุนจากการด้อยค่าเงินลงทุนในบริษัทย่อย</t>
  </si>
  <si>
    <t>ค่าเผื่อการด้อยค่าเงินลงทุนในบริษัทย่อย</t>
  </si>
  <si>
    <t>เงินสดรับจากการเพิ่มทุน</t>
  </si>
  <si>
    <t xml:space="preserve">                                         นางสาวสุทธิรัตน์ ลีสวัสดิ์ตระกูล                                                                                             นายปัญญา บุญญาภิวัฒน์</t>
  </si>
  <si>
    <t>(ปรับปรุงใหม่)</t>
  </si>
  <si>
    <t>ส่วนของเงินกู้ยืมสถาบันการเงินที่ถึงกำหนดชำระภายในหนึ่งปี</t>
  </si>
  <si>
    <t>เงินกู้ยืมระยะยาวสถาบันการเงิน - สุทธิ</t>
  </si>
  <si>
    <t xml:space="preserve">   </t>
  </si>
  <si>
    <t>หุ้นสามัญ 11,558,846,898 หุ้น มูลค่าหุ้นละ 2.04 บาท</t>
  </si>
  <si>
    <t xml:space="preserve">  </t>
  </si>
  <si>
    <t>หุ้นสามัญ 8,074,009,105 หุ้น มูลค่าหุ้นละ 2.04 บาท</t>
  </si>
  <si>
    <t>ทุนสำรองตามกฎหมาย</t>
  </si>
  <si>
    <t xml:space="preserve">     </t>
  </si>
  <si>
    <t>กำไร(ขาดทุน)สะสม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</si>
</sst>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.00;\(#,##0.00\)"/>
    <numFmt numFmtId="167" formatCode="_(* #,##0_);_(* \(#,##0\);_(* &quot;-&quot;??_);_(@_)"/>
    <numFmt numFmtId="168" formatCode="0.0"/>
    <numFmt numFmtId="169" formatCode="#,##0.00\ ;\(#,##0.00\)"/>
    <numFmt numFmtId="170" formatCode="#,##0.000\ ;\(#,##0.000\)"/>
    <numFmt numFmtId="171" formatCode="#,##0.0000\ ;\(#,##0.0000\)"/>
    <numFmt numFmtId="172" formatCode="_(* #,##0.00_);_(* \(#,##0.00\);_(* &quot;-&quot;_);_(@_)"/>
    <numFmt numFmtId="173" formatCode="_(* #,##0.0000_);_(* \(#,##0.0000\);_(* &quot;-&quot;_);_(@_)"/>
    <numFmt numFmtId="174" formatCode="_-* #,##0_-;\-* #,##0_-;_-* &quot;-&quot;??_-;_-@_-"/>
  </numFmts>
  <fonts count="20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5"/>
      <name val="Angsana New"/>
      <family val="1"/>
    </font>
    <font>
      <b/>
      <sz val="14"/>
      <name val="Angsana New"/>
      <family val="1"/>
    </font>
    <font>
      <sz val="14"/>
      <name val="Angsana New"/>
      <family val="1"/>
    </font>
    <font>
      <b/>
      <sz val="14"/>
      <color theme="1"/>
      <name val="Angsana New"/>
      <family val="1"/>
    </font>
    <font>
      <i/>
      <sz val="14"/>
      <name val="Angsana New"/>
      <family val="1"/>
    </font>
    <font>
      <b/>
      <i/>
      <sz val="14"/>
      <name val="Angsana New"/>
      <family val="1"/>
    </font>
    <font>
      <sz val="14"/>
      <color theme="1"/>
      <name val="Angsana New"/>
      <family val="1"/>
    </font>
    <font>
      <sz val="10"/>
      <name val="Arial"/>
      <family val="2"/>
    </font>
    <font>
      <sz val="14"/>
      <color indexed="9"/>
      <name val="Angsana New"/>
      <family val="1"/>
    </font>
    <font>
      <b/>
      <sz val="14"/>
      <color indexed="8"/>
      <name val="Angsana New"/>
      <family val="1"/>
    </font>
    <font>
      <sz val="14"/>
      <color indexed="8"/>
      <name val="Angsana New"/>
      <family val="1"/>
    </font>
    <font>
      <i/>
      <sz val="14"/>
      <color theme="1"/>
      <name val="Angsana New"/>
      <family val="1"/>
    </font>
    <font>
      <sz val="11"/>
      <name val="Times New Roman"/>
      <family val="1"/>
    </font>
    <font>
      <sz val="14"/>
      <color theme="1"/>
      <name val="Angsana New"/>
      <family val="1"/>
      <charset val="222"/>
    </font>
    <font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4" fillId="0" borderId="0"/>
    <xf numFmtId="0" fontId="9" fillId="0" borderId="0"/>
    <xf numFmtId="0" fontId="9" fillId="0" borderId="0"/>
    <xf numFmtId="0" fontId="16" fillId="0" borderId="0"/>
    <xf numFmtId="165" fontId="18" fillId="0" borderId="0" applyFont="0" applyFill="0" applyBorder="0" applyAlignment="0" applyProtection="0"/>
  </cellStyleXfs>
  <cellXfs count="286">
    <xf numFmtId="0" fontId="0" fillId="0" borderId="0" xfId="0"/>
    <xf numFmtId="166" fontId="6" fillId="0" borderId="0" xfId="1" applyNumberFormat="1" applyFont="1" applyFill="1" applyBorder="1" applyAlignment="1">
      <alignment horizontal="center" vertical="top" wrapText="1"/>
    </xf>
    <xf numFmtId="164" fontId="4" fillId="0" borderId="0" xfId="3" applyNumberFormat="1" applyFont="1" applyFill="1" applyBorder="1" applyAlignment="1">
      <alignment horizontal="right"/>
    </xf>
    <xf numFmtId="167" fontId="8" fillId="0" borderId="0" xfId="3" applyNumberFormat="1" applyFont="1" applyFill="1" applyBorder="1" applyAlignment="1"/>
    <xf numFmtId="167" fontId="4" fillId="0" borderId="0" xfId="3" applyNumberFormat="1" applyFont="1" applyFill="1" applyBorder="1" applyAlignment="1">
      <alignment horizontal="right"/>
    </xf>
    <xf numFmtId="167" fontId="8" fillId="0" borderId="0" xfId="3" applyNumberFormat="1" applyFont="1" applyFill="1" applyBorder="1" applyAlignment="1">
      <alignment horizontal="center"/>
    </xf>
    <xf numFmtId="167" fontId="4" fillId="0" borderId="0" xfId="3" applyNumberFormat="1" applyFont="1" applyFill="1" applyAlignment="1">
      <alignment horizontal="center"/>
    </xf>
    <xf numFmtId="167" fontId="4" fillId="0" borderId="0" xfId="4" applyNumberFormat="1" applyFont="1" applyFill="1" applyBorder="1" applyAlignment="1">
      <alignment horizontal="center"/>
    </xf>
    <xf numFmtId="167" fontId="5" fillId="0" borderId="0" xfId="3" applyNumberFormat="1" applyFont="1" applyFill="1" applyAlignment="1"/>
    <xf numFmtId="167" fontId="4" fillId="0" borderId="0" xfId="3" applyNumberFormat="1" applyFont="1" applyFill="1" applyBorder="1" applyAlignment="1"/>
    <xf numFmtId="167" fontId="8" fillId="0" borderId="0" xfId="4" applyNumberFormat="1" applyFont="1" applyFill="1" applyBorder="1" applyAlignment="1"/>
    <xf numFmtId="167" fontId="4" fillId="0" borderId="0" xfId="4" applyNumberFormat="1" applyFont="1" applyFill="1" applyBorder="1" applyAlignment="1"/>
    <xf numFmtId="167" fontId="8" fillId="0" borderId="0" xfId="4" applyNumberFormat="1" applyFont="1" applyFill="1" applyBorder="1" applyAlignment="1">
      <alignment horizontal="right"/>
    </xf>
    <xf numFmtId="167" fontId="4" fillId="0" borderId="0" xfId="5" applyNumberFormat="1" applyFont="1" applyFill="1" applyBorder="1" applyAlignment="1">
      <alignment horizontal="right"/>
    </xf>
    <xf numFmtId="43" fontId="4" fillId="0" borderId="0" xfId="1" applyFont="1" applyFill="1"/>
    <xf numFmtId="165" fontId="8" fillId="0" borderId="0" xfId="3" applyFont="1" applyFill="1" applyAlignment="1"/>
    <xf numFmtId="165" fontId="8" fillId="0" borderId="0" xfId="3" applyFont="1" applyFill="1" applyBorder="1" applyAlignment="1">
      <alignment horizontal="center"/>
    </xf>
    <xf numFmtId="165" fontId="8" fillId="0" borderId="0" xfId="5" applyFont="1" applyFill="1" applyAlignment="1"/>
    <xf numFmtId="0" fontId="4" fillId="0" borderId="0" xfId="2" applyFont="1"/>
    <xf numFmtId="0" fontId="3" fillId="0" borderId="0" xfId="2" applyFont="1"/>
    <xf numFmtId="0" fontId="3" fillId="0" borderId="1" xfId="2" applyFont="1" applyBorder="1" applyAlignment="1">
      <alignment horizontal="center"/>
    </xf>
    <xf numFmtId="49" fontId="4" fillId="0" borderId="0" xfId="2" applyNumberFormat="1" applyFont="1"/>
    <xf numFmtId="0" fontId="3" fillId="0" borderId="0" xfId="2" applyFont="1" applyAlignment="1">
      <alignment horizontal="center"/>
    </xf>
    <xf numFmtId="0" fontId="3" fillId="0" borderId="1" xfId="2" quotePrefix="1" applyFont="1" applyBorder="1" applyAlignment="1">
      <alignment horizontal="center"/>
    </xf>
    <xf numFmtId="0" fontId="3" fillId="0" borderId="0" xfId="2" quotePrefix="1" applyFont="1" applyAlignment="1">
      <alignment horizontal="center"/>
    </xf>
    <xf numFmtId="49" fontId="3" fillId="0" borderId="0" xfId="2" applyNumberFormat="1" applyFont="1"/>
    <xf numFmtId="0" fontId="4" fillId="0" borderId="0" xfId="2" applyFont="1" applyAlignment="1">
      <alignment horizontal="center"/>
    </xf>
    <xf numFmtId="164" fontId="4" fillId="0" borderId="0" xfId="2" applyNumberFormat="1" applyFont="1"/>
    <xf numFmtId="164" fontId="4" fillId="0" borderId="0" xfId="2" applyNumberFormat="1" applyFont="1" applyAlignment="1">
      <alignment horizontal="right"/>
    </xf>
    <xf numFmtId="49" fontId="6" fillId="0" borderId="0" xfId="2" applyNumberFormat="1" applyFont="1"/>
    <xf numFmtId="167" fontId="4" fillId="0" borderId="0" xfId="2" applyNumberFormat="1" applyFont="1" applyAlignment="1">
      <alignment horizontal="right"/>
    </xf>
    <xf numFmtId="167" fontId="4" fillId="0" borderId="0" xfId="2" applyNumberFormat="1" applyFont="1"/>
    <xf numFmtId="0" fontId="8" fillId="0" borderId="0" xfId="2" applyFont="1"/>
    <xf numFmtId="49" fontId="8" fillId="0" borderId="0" xfId="0" applyNumberFormat="1" applyFont="1"/>
    <xf numFmtId="0" fontId="8" fillId="0" borderId="0" xfId="0" applyFont="1"/>
    <xf numFmtId="164" fontId="8" fillId="0" borderId="0" xfId="0" applyNumberFormat="1" applyFont="1"/>
    <xf numFmtId="49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1" xfId="0" quotePrefix="1" applyFont="1" applyBorder="1" applyAlignment="1">
      <alignment horizontal="center"/>
    </xf>
    <xf numFmtId="164" fontId="8" fillId="0" borderId="0" xfId="6" applyNumberFormat="1" applyFont="1" applyAlignment="1">
      <alignment horizontal="right"/>
    </xf>
    <xf numFmtId="49" fontId="5" fillId="0" borderId="0" xfId="0" applyNumberFormat="1" applyFont="1"/>
    <xf numFmtId="0" fontId="15" fillId="0" borderId="0" xfId="7" applyFont="1"/>
    <xf numFmtId="49" fontId="8" fillId="0" borderId="0" xfId="0" applyNumberFormat="1" applyFont="1" applyAlignment="1">
      <alignment horizontal="left"/>
    </xf>
    <xf numFmtId="164" fontId="8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49" fontId="8" fillId="0" borderId="0" xfId="2" applyNumberFormat="1" applyFont="1"/>
    <xf numFmtId="0" fontId="5" fillId="0" borderId="0" xfId="8" applyFont="1"/>
    <xf numFmtId="0" fontId="8" fillId="0" borderId="0" xfId="8" applyFont="1"/>
    <xf numFmtId="0" fontId="13" fillId="0" borderId="0" xfId="0" applyFont="1"/>
    <xf numFmtId="49" fontId="13" fillId="0" borderId="0" xfId="0" applyNumberFormat="1" applyFont="1"/>
    <xf numFmtId="49" fontId="5" fillId="0" borderId="0" xfId="0" quotePrefix="1" applyNumberFormat="1" applyFont="1"/>
    <xf numFmtId="0" fontId="8" fillId="0" borderId="0" xfId="0" applyFont="1" applyAlignment="1">
      <alignment horizontal="center"/>
    </xf>
    <xf numFmtId="164" fontId="13" fillId="0" borderId="0" xfId="0" applyNumberFormat="1" applyFont="1" applyAlignment="1">
      <alignment horizontal="center"/>
    </xf>
    <xf numFmtId="0" fontId="8" fillId="0" borderId="0" xfId="9" applyFont="1"/>
    <xf numFmtId="49" fontId="8" fillId="0" borderId="0" xfId="9" applyNumberFormat="1" applyFont="1"/>
    <xf numFmtId="0" fontId="17" fillId="0" borderId="0" xfId="0" applyFont="1"/>
    <xf numFmtId="0" fontId="13" fillId="0" borderId="0" xfId="0" applyFont="1" applyAlignment="1">
      <alignment horizontal="right"/>
    </xf>
    <xf numFmtId="0" fontId="3" fillId="0" borderId="0" xfId="2" applyFont="1" applyAlignment="1">
      <alignment horizontal="center" vertical="center"/>
    </xf>
    <xf numFmtId="49" fontId="11" fillId="0" borderId="0" xfId="2" applyNumberFormat="1" applyFont="1" applyAlignment="1">
      <alignment horizontal="center"/>
    </xf>
    <xf numFmtId="0" fontId="4" fillId="0" borderId="0" xfId="0" applyFont="1"/>
    <xf numFmtId="0" fontId="6" fillId="0" borderId="0" xfId="2" applyFont="1" applyAlignment="1">
      <alignment horizontal="center"/>
    </xf>
    <xf numFmtId="49" fontId="11" fillId="0" borderId="0" xfId="2" applyNumberFormat="1" applyFont="1"/>
    <xf numFmtId="49" fontId="4" fillId="0" borderId="0" xfId="2" applyNumberFormat="1" applyFont="1" applyAlignment="1">
      <alignment vertical="top" wrapText="1"/>
    </xf>
    <xf numFmtId="0" fontId="4" fillId="0" borderId="0" xfId="2" applyFont="1" applyAlignment="1">
      <alignment horizontal="center" vertical="top" wrapText="1"/>
    </xf>
    <xf numFmtId="0" fontId="3" fillId="0" borderId="0" xfId="2" applyFont="1" applyAlignment="1">
      <alignment horizontal="center" vertical="top" wrapText="1"/>
    </xf>
    <xf numFmtId="0" fontId="3" fillId="0" borderId="0" xfId="2" applyFont="1" applyAlignment="1">
      <alignment vertical="top" wrapText="1"/>
    </xf>
    <xf numFmtId="0" fontId="3" fillId="0" borderId="0" xfId="2" applyFont="1" applyAlignment="1">
      <alignment horizontal="center" vertical="top"/>
    </xf>
    <xf numFmtId="0" fontId="3" fillId="0" borderId="1" xfId="2" applyFont="1" applyBorder="1" applyAlignment="1">
      <alignment horizontal="center" vertical="top" wrapText="1"/>
    </xf>
    <xf numFmtId="0" fontId="3" fillId="0" borderId="0" xfId="2" applyFont="1" applyAlignment="1">
      <alignment horizontal="center" vertical="center" wrapText="1"/>
    </xf>
    <xf numFmtId="0" fontId="4" fillId="0" borderId="0" xfId="2" applyFont="1" applyAlignment="1">
      <alignment vertical="top" wrapText="1"/>
    </xf>
    <xf numFmtId="0" fontId="3" fillId="0" borderId="1" xfId="2" applyFont="1" applyBorder="1" applyAlignment="1">
      <alignment horizontal="center" vertical="top"/>
    </xf>
    <xf numFmtId="0" fontId="4" fillId="0" borderId="0" xfId="2" applyFont="1" applyAlignment="1">
      <alignment horizontal="center" vertical="top"/>
    </xf>
    <xf numFmtId="49" fontId="4" fillId="0" borderId="0" xfId="0" applyNumberFormat="1" applyFont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/>
    </xf>
    <xf numFmtId="49" fontId="4" fillId="0" borderId="0" xfId="2" applyNumberFormat="1" applyFont="1" applyAlignment="1">
      <alignment vertical="top"/>
    </xf>
    <xf numFmtId="49" fontId="4" fillId="0" borderId="0" xfId="0" applyNumberFormat="1" applyFont="1" applyAlignment="1">
      <alignment vertical="top" wrapText="1"/>
    </xf>
    <xf numFmtId="0" fontId="6" fillId="0" borderId="0" xfId="2" applyFont="1"/>
    <xf numFmtId="49" fontId="3" fillId="0" borderId="0" xfId="2" applyNumberFormat="1" applyFont="1" applyAlignment="1">
      <alignment horizontal="right"/>
    </xf>
    <xf numFmtId="0" fontId="3" fillId="0" borderId="0" xfId="2" applyFont="1" applyAlignment="1">
      <alignment vertical="top"/>
    </xf>
    <xf numFmtId="43" fontId="19" fillId="0" borderId="0" xfId="1" applyFont="1" applyFill="1"/>
    <xf numFmtId="165" fontId="4" fillId="0" borderId="0" xfId="2" applyNumberFormat="1" applyFont="1"/>
    <xf numFmtId="43" fontId="4" fillId="0" borderId="0" xfId="2" applyNumberFormat="1" applyFont="1"/>
    <xf numFmtId="167" fontId="5" fillId="0" borderId="0" xfId="0" applyNumberFormat="1" applyFont="1" applyAlignment="1">
      <alignment horizontal="right"/>
    </xf>
    <xf numFmtId="172" fontId="4" fillId="0" borderId="4" xfId="3" applyNumberFormat="1" applyFont="1" applyFill="1" applyBorder="1" applyAlignment="1">
      <alignment horizontal="right"/>
    </xf>
    <xf numFmtId="172" fontId="4" fillId="0" borderId="0" xfId="2" applyNumberFormat="1" applyFont="1" applyAlignment="1">
      <alignment horizontal="right"/>
    </xf>
    <xf numFmtId="172" fontId="4" fillId="0" borderId="0" xfId="3" applyNumberFormat="1" applyFont="1" applyFill="1" applyBorder="1" applyAlignment="1">
      <alignment horizontal="right"/>
    </xf>
    <xf numFmtId="172" fontId="4" fillId="0" borderId="5" xfId="3" applyNumberFormat="1" applyFont="1" applyFill="1" applyBorder="1" applyAlignment="1">
      <alignment horizontal="right"/>
    </xf>
    <xf numFmtId="39" fontId="4" fillId="0" borderId="0" xfId="3" applyNumberFormat="1" applyFont="1" applyFill="1" applyAlignment="1">
      <alignment horizontal="center"/>
    </xf>
    <xf numFmtId="39" fontId="4" fillId="0" borderId="0" xfId="3" applyNumberFormat="1" applyFont="1" applyFill="1" applyBorder="1" applyAlignment="1">
      <alignment horizontal="right"/>
    </xf>
    <xf numFmtId="43" fontId="4" fillId="0" borderId="0" xfId="1" applyFont="1" applyFill="1" applyBorder="1" applyAlignment="1">
      <alignment horizontal="center"/>
    </xf>
    <xf numFmtId="165" fontId="8" fillId="0" borderId="0" xfId="2" applyNumberFormat="1" applyFont="1"/>
    <xf numFmtId="165" fontId="4" fillId="0" borderId="0" xfId="2" applyNumberFormat="1" applyFont="1" applyAlignment="1">
      <alignment horizontal="center"/>
    </xf>
    <xf numFmtId="165" fontId="4" fillId="0" borderId="0" xfId="3" applyFont="1" applyFill="1" applyBorder="1" applyAlignment="1">
      <alignment horizontal="center"/>
    </xf>
    <xf numFmtId="172" fontId="8" fillId="0" borderId="0" xfId="6" applyNumberFormat="1" applyFont="1" applyAlignment="1">
      <alignment horizontal="right"/>
    </xf>
    <xf numFmtId="172" fontId="8" fillId="0" borderId="0" xfId="6" applyNumberFormat="1" applyFont="1" applyAlignment="1">
      <alignment horizontal="right" wrapText="1"/>
    </xf>
    <xf numFmtId="172" fontId="8" fillId="0" borderId="0" xfId="3" applyNumberFormat="1" applyFont="1" applyFill="1" applyBorder="1" applyAlignment="1">
      <alignment horizontal="center" wrapText="1"/>
    </xf>
    <xf numFmtId="172" fontId="8" fillId="0" borderId="0" xfId="3" applyNumberFormat="1" applyFont="1" applyFill="1" applyAlignment="1">
      <alignment wrapText="1"/>
    </xf>
    <xf numFmtId="172" fontId="8" fillId="0" borderId="0" xfId="0" applyNumberFormat="1" applyFont="1" applyAlignment="1">
      <alignment horizontal="center" wrapText="1"/>
    </xf>
    <xf numFmtId="172" fontId="8" fillId="0" borderId="0" xfId="3" applyNumberFormat="1" applyFont="1" applyFill="1" applyBorder="1" applyAlignment="1">
      <alignment horizontal="right" wrapText="1"/>
    </xf>
    <xf numFmtId="172" fontId="5" fillId="0" borderId="0" xfId="3" applyNumberFormat="1" applyFont="1" applyFill="1" applyBorder="1" applyAlignment="1">
      <alignment horizontal="center"/>
    </xf>
    <xf numFmtId="172" fontId="8" fillId="0" borderId="0" xfId="3" applyNumberFormat="1" applyFont="1" applyFill="1" applyBorder="1" applyAlignment="1">
      <alignment horizontal="center"/>
    </xf>
    <xf numFmtId="43" fontId="8" fillId="0" borderId="0" xfId="1" applyFont="1" applyFill="1" applyAlignment="1"/>
    <xf numFmtId="165" fontId="8" fillId="0" borderId="0" xfId="1" applyNumberFormat="1" applyFont="1" applyAlignment="1">
      <alignment horizontal="right" wrapText="1"/>
    </xf>
    <xf numFmtId="165" fontId="8" fillId="0" borderId="0" xfId="1" applyNumberFormat="1" applyFont="1" applyFill="1" applyBorder="1" applyAlignment="1">
      <alignment horizontal="center" wrapText="1"/>
    </xf>
    <xf numFmtId="165" fontId="8" fillId="0" borderId="0" xfId="1" applyNumberFormat="1" applyFont="1" applyAlignment="1">
      <alignment horizontal="center" wrapText="1"/>
    </xf>
    <xf numFmtId="165" fontId="8" fillId="0" borderId="0" xfId="1" applyNumberFormat="1" applyFont="1" applyFill="1" applyBorder="1" applyAlignment="1">
      <alignment horizontal="right" wrapText="1"/>
    </xf>
    <xf numFmtId="165" fontId="8" fillId="0" borderId="0" xfId="1" applyNumberFormat="1" applyFont="1" applyAlignment="1">
      <alignment horizontal="right"/>
    </xf>
    <xf numFmtId="164" fontId="8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49" fontId="5" fillId="0" borderId="0" xfId="0" applyNumberFormat="1" applyFont="1" applyAlignment="1">
      <alignment horizontal="center" wrapText="1"/>
    </xf>
    <xf numFmtId="0" fontId="5" fillId="0" borderId="0" xfId="0" quotePrefix="1" applyFont="1" applyAlignment="1">
      <alignment horizontal="center" wrapText="1"/>
    </xf>
    <xf numFmtId="164" fontId="8" fillId="0" borderId="0" xfId="6" applyNumberFormat="1" applyFont="1" applyAlignment="1">
      <alignment horizontal="right" wrapText="1"/>
    </xf>
    <xf numFmtId="172" fontId="8" fillId="0" borderId="0" xfId="0" applyNumberFormat="1" applyFont="1" applyAlignment="1">
      <alignment horizontal="right" wrapText="1"/>
    </xf>
    <xf numFmtId="172" fontId="5" fillId="0" borderId="0" xfId="0" applyNumberFormat="1" applyFont="1" applyAlignment="1">
      <alignment horizontal="right" wrapText="1"/>
    </xf>
    <xf numFmtId="172" fontId="8" fillId="0" borderId="0" xfId="0" applyNumberFormat="1" applyFont="1" applyAlignment="1">
      <alignment wrapText="1"/>
    </xf>
    <xf numFmtId="172" fontId="5" fillId="0" borderId="0" xfId="0" applyNumberFormat="1" applyFont="1" applyAlignment="1">
      <alignment horizontal="center" wrapText="1"/>
    </xf>
    <xf numFmtId="172" fontId="5" fillId="0" borderId="2" xfId="3" applyNumberFormat="1" applyFont="1" applyFill="1" applyBorder="1" applyAlignment="1">
      <alignment horizontal="center" wrapText="1"/>
    </xf>
    <xf numFmtId="172" fontId="5" fillId="0" borderId="0" xfId="3" applyNumberFormat="1" applyFont="1" applyFill="1" applyBorder="1" applyAlignment="1">
      <alignment horizontal="center" wrapText="1"/>
    </xf>
    <xf numFmtId="167" fontId="5" fillId="0" borderId="0" xfId="3" applyNumberFormat="1" applyFont="1" applyFill="1" applyBorder="1" applyAlignment="1">
      <alignment horizontal="center" wrapText="1"/>
    </xf>
    <xf numFmtId="164" fontId="13" fillId="0" borderId="0" xfId="0" applyNumberFormat="1" applyFont="1" applyAlignment="1">
      <alignment horizontal="center" wrapText="1"/>
    </xf>
    <xf numFmtId="165" fontId="5" fillId="0" borderId="0" xfId="1" applyNumberFormat="1" applyFont="1" applyFill="1" applyBorder="1" applyAlignment="1">
      <alignment horizontal="center" wrapText="1"/>
    </xf>
    <xf numFmtId="165" fontId="8" fillId="0" borderId="0" xfId="1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0" fontId="17" fillId="0" borderId="0" xfId="0" applyFont="1" applyAlignment="1">
      <alignment wrapText="1"/>
    </xf>
    <xf numFmtId="164" fontId="17" fillId="0" borderId="0" xfId="0" applyNumberFormat="1" applyFont="1"/>
    <xf numFmtId="164" fontId="8" fillId="0" borderId="0" xfId="1" applyNumberFormat="1" applyFont="1" applyFill="1" applyAlignment="1"/>
    <xf numFmtId="165" fontId="8" fillId="0" borderId="0" xfId="0" applyNumberFormat="1" applyFont="1"/>
    <xf numFmtId="172" fontId="8" fillId="0" borderId="0" xfId="1" applyNumberFormat="1" applyFont="1" applyFill="1" applyAlignment="1"/>
    <xf numFmtId="43" fontId="8" fillId="0" borderId="0" xfId="0" applyNumberFormat="1" applyFont="1"/>
    <xf numFmtId="172" fontId="8" fillId="0" borderId="0" xfId="0" applyNumberFormat="1" applyFont="1"/>
    <xf numFmtId="165" fontId="5" fillId="0" borderId="0" xfId="1" applyNumberFormat="1" applyFont="1" applyFill="1" applyBorder="1" applyAlignment="1">
      <alignment horizontal="center"/>
    </xf>
    <xf numFmtId="164" fontId="4" fillId="0" borderId="4" xfId="3" applyNumberFormat="1" applyFont="1" applyFill="1" applyBorder="1" applyAlignment="1">
      <alignment horizontal="right"/>
    </xf>
    <xf numFmtId="164" fontId="4" fillId="0" borderId="5" xfId="3" applyNumberFormat="1" applyFont="1" applyFill="1" applyBorder="1" applyAlignment="1">
      <alignment horizontal="right"/>
    </xf>
    <xf numFmtId="164" fontId="4" fillId="0" borderId="0" xfId="3" applyNumberFormat="1" applyFont="1" applyFill="1" applyBorder="1" applyAlignment="1">
      <alignment horizontal="right" vertical="center"/>
    </xf>
    <xf numFmtId="164" fontId="4" fillId="0" borderId="4" xfId="2" applyNumberFormat="1" applyFont="1" applyBorder="1" applyAlignment="1">
      <alignment horizontal="right"/>
    </xf>
    <xf numFmtId="164" fontId="4" fillId="0" borderId="0" xfId="1" applyNumberFormat="1" applyFont="1" applyFill="1" applyAlignment="1">
      <alignment horizontal="right"/>
    </xf>
    <xf numFmtId="164" fontId="4" fillId="0" borderId="0" xfId="1" applyNumberFormat="1" applyFont="1" applyFill="1" applyBorder="1" applyAlignment="1">
      <alignment horizontal="right"/>
    </xf>
    <xf numFmtId="164" fontId="4" fillId="0" borderId="1" xfId="2" applyNumberFormat="1" applyFont="1" applyBorder="1" applyAlignment="1">
      <alignment horizontal="right"/>
    </xf>
    <xf numFmtId="164" fontId="8" fillId="0" borderId="0" xfId="3" applyNumberFormat="1" applyFont="1" applyFill="1" applyBorder="1" applyAlignment="1">
      <alignment horizontal="center"/>
    </xf>
    <xf numFmtId="164" fontId="8" fillId="0" borderId="0" xfId="3" applyNumberFormat="1" applyFont="1" applyFill="1" applyBorder="1" applyAlignment="1">
      <alignment horizontal="center" wrapText="1"/>
    </xf>
    <xf numFmtId="164" fontId="5" fillId="0" borderId="0" xfId="3" applyNumberFormat="1" applyFont="1" applyFill="1" applyBorder="1" applyAlignment="1">
      <alignment horizontal="center" wrapText="1"/>
    </xf>
    <xf numFmtId="167" fontId="4" fillId="0" borderId="0" xfId="3" applyNumberFormat="1" applyFont="1" applyFill="1" applyBorder="1" applyAlignment="1">
      <alignment horizontal="right" wrapText="1"/>
    </xf>
    <xf numFmtId="167" fontId="4" fillId="0" borderId="0" xfId="4" applyNumberFormat="1" applyFont="1" applyFill="1" applyBorder="1" applyAlignment="1">
      <alignment horizontal="right" vertical="top" wrapText="1"/>
    </xf>
    <xf numFmtId="165" fontId="4" fillId="0" borderId="0" xfId="4" applyFont="1" applyFill="1" applyBorder="1" applyAlignment="1">
      <alignment horizontal="right" vertical="top" wrapText="1"/>
    </xf>
    <xf numFmtId="167" fontId="8" fillId="0" borderId="0" xfId="3" applyNumberFormat="1" applyFont="1" applyFill="1" applyBorder="1" applyAlignment="1">
      <alignment horizontal="right" vertical="top" wrapText="1"/>
    </xf>
    <xf numFmtId="165" fontId="8" fillId="0" borderId="0" xfId="3" applyFont="1" applyFill="1" applyBorder="1" applyAlignment="1">
      <alignment horizontal="right" vertical="top" wrapText="1"/>
    </xf>
    <xf numFmtId="165" fontId="4" fillId="0" borderId="0" xfId="4" applyFont="1" applyFill="1" applyBorder="1" applyAlignment="1">
      <alignment horizontal="center" vertical="top" wrapText="1"/>
    </xf>
    <xf numFmtId="167" fontId="8" fillId="0" borderId="0" xfId="4" applyNumberFormat="1" applyFont="1" applyFill="1" applyBorder="1" applyAlignment="1">
      <alignment vertical="top" wrapText="1"/>
    </xf>
    <xf numFmtId="165" fontId="8" fillId="0" borderId="0" xfId="4" applyFont="1" applyFill="1" applyBorder="1" applyAlignment="1">
      <alignment vertical="top" wrapText="1"/>
    </xf>
    <xf numFmtId="165" fontId="4" fillId="0" borderId="0" xfId="4" applyFont="1" applyFill="1" applyBorder="1" applyAlignment="1">
      <alignment vertical="top" wrapText="1"/>
    </xf>
    <xf numFmtId="165" fontId="4" fillId="0" borderId="0" xfId="4" applyFont="1" applyFill="1" applyBorder="1" applyAlignment="1">
      <alignment horizontal="right" vertical="top"/>
    </xf>
    <xf numFmtId="164" fontId="4" fillId="0" borderId="0" xfId="4" applyNumberFormat="1" applyFont="1" applyFill="1" applyBorder="1" applyAlignment="1">
      <alignment horizontal="right" vertical="top"/>
    </xf>
    <xf numFmtId="164" fontId="4" fillId="0" borderId="0" xfId="3" applyNumberFormat="1" applyFont="1" applyFill="1" applyBorder="1" applyAlignment="1">
      <alignment horizontal="right" vertical="top"/>
    </xf>
    <xf numFmtId="164" fontId="8" fillId="0" borderId="0" xfId="3" applyNumberFormat="1" applyFont="1" applyFill="1" applyBorder="1" applyAlignment="1">
      <alignment horizontal="right" vertical="top"/>
    </xf>
    <xf numFmtId="164" fontId="8" fillId="0" borderId="0" xfId="1" applyNumberFormat="1" applyFont="1" applyFill="1" applyBorder="1" applyAlignment="1">
      <alignment horizontal="right" vertical="top"/>
    </xf>
    <xf numFmtId="164" fontId="4" fillId="0" borderId="0" xfId="1" applyNumberFormat="1" applyFont="1" applyFill="1" applyBorder="1" applyAlignment="1">
      <alignment horizontal="right" vertical="top"/>
    </xf>
    <xf numFmtId="164" fontId="4" fillId="0" borderId="0" xfId="3" applyNumberFormat="1" applyFont="1" applyFill="1" applyAlignment="1">
      <alignment horizontal="center" vertical="top"/>
    </xf>
    <xf numFmtId="164" fontId="4" fillId="0" borderId="1" xfId="3" applyNumberFormat="1" applyFont="1" applyFill="1" applyBorder="1" applyAlignment="1">
      <alignment horizontal="right"/>
    </xf>
    <xf numFmtId="164" fontId="8" fillId="0" borderId="1" xfId="3" applyNumberFormat="1" applyFont="1" applyFill="1" applyBorder="1" applyAlignment="1">
      <alignment horizontal="right" vertical="top"/>
    </xf>
    <xf numFmtId="164" fontId="4" fillId="0" borderId="3" xfId="3" applyNumberFormat="1" applyFont="1" applyFill="1" applyBorder="1" applyAlignment="1">
      <alignment horizontal="right"/>
    </xf>
    <xf numFmtId="164" fontId="8" fillId="0" borderId="3" xfId="3" applyNumberFormat="1" applyFont="1" applyFill="1" applyBorder="1" applyAlignment="1">
      <alignment horizontal="right" vertical="top"/>
    </xf>
    <xf numFmtId="164" fontId="8" fillId="0" borderId="5" xfId="3" applyNumberFormat="1" applyFont="1" applyFill="1" applyBorder="1" applyAlignment="1">
      <alignment horizontal="right" vertical="top"/>
    </xf>
    <xf numFmtId="173" fontId="4" fillId="0" borderId="3" xfId="3" applyNumberFormat="1" applyFont="1" applyFill="1" applyBorder="1" applyAlignment="1">
      <alignment horizontal="right"/>
    </xf>
    <xf numFmtId="173" fontId="4" fillId="0" borderId="0" xfId="4" applyNumberFormat="1" applyFont="1" applyFill="1" applyBorder="1" applyAlignment="1">
      <alignment horizontal="right" vertical="top"/>
    </xf>
    <xf numFmtId="173" fontId="8" fillId="0" borderId="3" xfId="3" applyNumberFormat="1" applyFont="1" applyFill="1" applyBorder="1" applyAlignment="1">
      <alignment horizontal="right" vertical="top"/>
    </xf>
    <xf numFmtId="173" fontId="8" fillId="0" borderId="0" xfId="3" applyNumberFormat="1" applyFont="1" applyFill="1" applyBorder="1" applyAlignment="1">
      <alignment horizontal="right" vertical="top"/>
    </xf>
    <xf numFmtId="164" fontId="8" fillId="0" borderId="0" xfId="3" applyNumberFormat="1" applyFont="1" applyFill="1" applyBorder="1" applyAlignment="1">
      <alignment horizontal="right"/>
    </xf>
    <xf numFmtId="164" fontId="8" fillId="0" borderId="1" xfId="3" applyNumberFormat="1" applyFont="1" applyFill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5" fillId="0" borderId="2" xfId="3" applyNumberFormat="1" applyFont="1" applyFill="1" applyBorder="1" applyAlignment="1">
      <alignment horizontal="center"/>
    </xf>
    <xf numFmtId="164" fontId="8" fillId="0" borderId="0" xfId="1" applyNumberFormat="1" applyFont="1" applyAlignment="1">
      <alignment horizontal="right"/>
    </xf>
    <xf numFmtId="164" fontId="8" fillId="0" borderId="0" xfId="1" applyNumberFormat="1" applyFont="1" applyAlignment="1"/>
    <xf numFmtId="164" fontId="5" fillId="0" borderId="2" xfId="1" applyNumberFormat="1" applyFont="1" applyFill="1" applyBorder="1" applyAlignment="1">
      <alignment horizontal="center"/>
    </xf>
    <xf numFmtId="164" fontId="8" fillId="0" borderId="0" xfId="1" applyNumberFormat="1" applyFont="1" applyFill="1" applyBorder="1" applyAlignment="1">
      <alignment horizontal="center"/>
    </xf>
    <xf numFmtId="164" fontId="5" fillId="0" borderId="0" xfId="3" applyNumberFormat="1" applyFont="1" applyFill="1" applyBorder="1" applyAlignment="1">
      <alignment horizontal="center"/>
    </xf>
    <xf numFmtId="164" fontId="5" fillId="0" borderId="5" xfId="0" applyNumberFormat="1" applyFont="1" applyBorder="1" applyAlignment="1">
      <alignment horizontal="right"/>
    </xf>
    <xf numFmtId="164" fontId="4" fillId="0" borderId="0" xfId="3" applyNumberFormat="1" applyFont="1" applyFill="1" applyBorder="1" applyAlignment="1">
      <alignment horizontal="center"/>
    </xf>
    <xf numFmtId="164" fontId="4" fillId="0" borderId="0" xfId="3" applyNumberFormat="1" applyFont="1" applyFill="1" applyAlignment="1">
      <alignment horizontal="center"/>
    </xf>
    <xf numFmtId="164" fontId="4" fillId="0" borderId="0" xfId="1" applyNumberFormat="1" applyFont="1" applyFill="1" applyAlignment="1"/>
    <xf numFmtId="164" fontId="8" fillId="0" borderId="0" xfId="1" applyNumberFormat="1" applyFont="1" applyFill="1"/>
    <xf numFmtId="164" fontId="8" fillId="0" borderId="0" xfId="1" applyNumberFormat="1" applyFont="1" applyFill="1" applyBorder="1"/>
    <xf numFmtId="164" fontId="8" fillId="0" borderId="0" xfId="3" applyNumberFormat="1" applyFont="1" applyFill="1" applyAlignment="1"/>
    <xf numFmtId="164" fontId="4" fillId="0" borderId="1" xfId="3" applyNumberFormat="1" applyFont="1" applyFill="1" applyBorder="1" applyAlignment="1">
      <alignment horizontal="center"/>
    </xf>
    <xf numFmtId="164" fontId="8" fillId="0" borderId="1" xfId="3" applyNumberFormat="1" applyFont="1" applyFill="1" applyBorder="1" applyAlignment="1"/>
    <xf numFmtId="164" fontId="8" fillId="0" borderId="3" xfId="3" applyNumberFormat="1" applyFont="1" applyFill="1" applyBorder="1" applyAlignment="1">
      <alignment horizontal="center"/>
    </xf>
    <xf numFmtId="164" fontId="8" fillId="0" borderId="0" xfId="1" applyNumberFormat="1" applyFont="1" applyFill="1" applyAlignment="1">
      <alignment horizontal="right"/>
    </xf>
    <xf numFmtId="165" fontId="8" fillId="0" borderId="0" xfId="1" applyNumberFormat="1" applyFont="1" applyFill="1" applyAlignment="1">
      <alignment horizontal="center" wrapText="1"/>
    </xf>
    <xf numFmtId="49" fontId="3" fillId="0" borderId="0" xfId="2" applyNumberFormat="1" applyFont="1" applyAlignment="1">
      <alignment horizontal="center"/>
    </xf>
    <xf numFmtId="0" fontId="3" fillId="0" borderId="2" xfId="2" quotePrefix="1" applyFont="1" applyBorder="1" applyAlignment="1">
      <alignment horizontal="center"/>
    </xf>
    <xf numFmtId="0" fontId="7" fillId="0" borderId="0" xfId="2" quotePrefix="1" applyFont="1" applyAlignment="1">
      <alignment horizontal="center"/>
    </xf>
    <xf numFmtId="0" fontId="5" fillId="0" borderId="0" xfId="2" applyFont="1" applyAlignment="1">
      <alignment horizontal="center"/>
    </xf>
    <xf numFmtId="39" fontId="4" fillId="0" borderId="0" xfId="2" applyNumberFormat="1" applyFont="1" applyAlignment="1">
      <alignment horizontal="center"/>
    </xf>
    <xf numFmtId="39" fontId="3" fillId="0" borderId="0" xfId="2" applyNumberFormat="1" applyFont="1" applyAlignment="1">
      <alignment horizontal="right"/>
    </xf>
    <xf numFmtId="39" fontId="5" fillId="0" borderId="0" xfId="2" applyNumberFormat="1" applyFont="1" applyAlignment="1">
      <alignment horizontal="right"/>
    </xf>
    <xf numFmtId="43" fontId="4" fillId="0" borderId="0" xfId="1" applyFont="1" applyFill="1" applyAlignment="1">
      <alignment horizontal="center"/>
    </xf>
    <xf numFmtId="174" fontId="8" fillId="0" borderId="0" xfId="1" applyNumberFormat="1" applyFont="1" applyFill="1"/>
    <xf numFmtId="43" fontId="4" fillId="0" borderId="0" xfId="1" applyFont="1" applyFill="1" applyAlignment="1">
      <alignment horizontal="right"/>
    </xf>
    <xf numFmtId="43" fontId="8" fillId="0" borderId="0" xfId="1" applyFont="1" applyFill="1"/>
    <xf numFmtId="39" fontId="4" fillId="0" borderId="0" xfId="2" applyNumberFormat="1" applyFont="1" applyAlignment="1">
      <alignment horizontal="right"/>
    </xf>
    <xf numFmtId="164" fontId="4" fillId="0" borderId="2" xfId="2" applyNumberFormat="1" applyFont="1" applyBorder="1" applyAlignment="1">
      <alignment horizontal="right"/>
    </xf>
    <xf numFmtId="39" fontId="4" fillId="0" borderId="0" xfId="2" applyNumberFormat="1" applyFont="1"/>
    <xf numFmtId="39" fontId="8" fillId="0" borderId="0" xfId="2" applyNumberFormat="1" applyFont="1"/>
    <xf numFmtId="164" fontId="4" fillId="0" borderId="0" xfId="1" applyNumberFormat="1" applyFont="1" applyFill="1" applyAlignment="1">
      <alignment horizontal="center"/>
    </xf>
    <xf numFmtId="164" fontId="4" fillId="0" borderId="3" xfId="2" applyNumberFormat="1" applyFont="1" applyBorder="1" applyAlignment="1">
      <alignment horizontal="right"/>
    </xf>
    <xf numFmtId="164" fontId="3" fillId="0" borderId="0" xfId="2" applyNumberFormat="1" applyFont="1" applyAlignment="1">
      <alignment horizontal="right"/>
    </xf>
    <xf numFmtId="164" fontId="5" fillId="0" borderId="0" xfId="2" applyNumberFormat="1" applyFont="1" applyAlignment="1">
      <alignment horizontal="right"/>
    </xf>
    <xf numFmtId="168" fontId="4" fillId="0" borderId="0" xfId="2" quotePrefix="1" applyNumberFormat="1" applyFont="1" applyAlignment="1">
      <alignment horizontal="center"/>
    </xf>
    <xf numFmtId="164" fontId="4" fillId="0" borderId="2" xfId="1" applyNumberFormat="1" applyFont="1" applyFill="1" applyBorder="1" applyAlignment="1">
      <alignment horizontal="right"/>
    </xf>
    <xf numFmtId="167" fontId="4" fillId="0" borderId="0" xfId="2" applyNumberFormat="1" applyFont="1" applyAlignment="1">
      <alignment horizontal="center"/>
    </xf>
    <xf numFmtId="167" fontId="8" fillId="0" borderId="0" xfId="2" applyNumberFormat="1" applyFont="1"/>
    <xf numFmtId="164" fontId="4" fillId="0" borderId="0" xfId="1" applyNumberFormat="1" applyFont="1" applyFill="1"/>
    <xf numFmtId="164" fontId="8" fillId="0" borderId="2" xfId="1" applyNumberFormat="1" applyFont="1" applyFill="1" applyBorder="1" applyAlignment="1">
      <alignment horizontal="right"/>
    </xf>
    <xf numFmtId="164" fontId="4" fillId="0" borderId="1" xfId="1" applyNumberFormat="1" applyFont="1" applyFill="1" applyBorder="1" applyAlignment="1">
      <alignment horizontal="right"/>
    </xf>
    <xf numFmtId="164" fontId="8" fillId="0" borderId="1" xfId="1" applyNumberFormat="1" applyFont="1" applyFill="1" applyBorder="1" applyAlignment="1">
      <alignment horizontal="right"/>
    </xf>
    <xf numFmtId="167" fontId="8" fillId="0" borderId="0" xfId="2" applyNumberFormat="1" applyFont="1" applyAlignment="1">
      <alignment horizontal="right"/>
    </xf>
    <xf numFmtId="165" fontId="4" fillId="0" borderId="0" xfId="2" applyNumberFormat="1" applyFont="1" applyAlignment="1">
      <alignment horizontal="right"/>
    </xf>
    <xf numFmtId="164" fontId="4" fillId="0" borderId="3" xfId="1" applyNumberFormat="1" applyFont="1" applyFill="1" applyBorder="1" applyAlignment="1">
      <alignment horizontal="center"/>
    </xf>
    <xf numFmtId="164" fontId="4" fillId="0" borderId="0" xfId="2" applyNumberFormat="1" applyFont="1" applyAlignment="1">
      <alignment horizontal="center"/>
    </xf>
    <xf numFmtId="164" fontId="8" fillId="0" borderId="0" xfId="2" applyNumberFormat="1" applyFont="1"/>
    <xf numFmtId="164" fontId="4" fillId="0" borderId="2" xfId="1" applyNumberFormat="1" applyFont="1" applyFill="1" applyBorder="1" applyAlignment="1">
      <alignment horizontal="center"/>
    </xf>
    <xf numFmtId="164" fontId="4" fillId="0" borderId="5" xfId="1" applyNumberFormat="1" applyFont="1" applyFill="1" applyBorder="1" applyAlignment="1">
      <alignment horizontal="center"/>
    </xf>
    <xf numFmtId="0" fontId="10" fillId="0" borderId="0" xfId="2" applyFont="1"/>
    <xf numFmtId="0" fontId="4" fillId="0" borderId="0" xfId="2" quotePrefix="1" applyFont="1" applyAlignment="1">
      <alignment horizontal="center"/>
    </xf>
    <xf numFmtId="164" fontId="4" fillId="0" borderId="0" xfId="1" applyNumberFormat="1" applyFont="1" applyFill="1" applyBorder="1" applyAlignment="1">
      <alignment horizontal="center"/>
    </xf>
    <xf numFmtId="164" fontId="4" fillId="0" borderId="5" xfId="0" applyNumberFormat="1" applyFont="1" applyBorder="1" applyAlignment="1">
      <alignment horizontal="right"/>
    </xf>
    <xf numFmtId="164" fontId="4" fillId="0" borderId="0" xfId="0" applyNumberFormat="1" applyFont="1" applyAlignment="1">
      <alignment horizontal="center"/>
    </xf>
    <xf numFmtId="164" fontId="8" fillId="0" borderId="5" xfId="3" applyNumberFormat="1" applyFont="1" applyFill="1" applyBorder="1" applyAlignment="1">
      <alignment horizontal="right"/>
    </xf>
    <xf numFmtId="0" fontId="4" fillId="0" borderId="0" xfId="2" applyFont="1" applyAlignment="1">
      <alignment horizontal="right"/>
    </xf>
    <xf numFmtId="0" fontId="8" fillId="0" borderId="0" xfId="2" applyFont="1" applyAlignment="1">
      <alignment horizontal="right"/>
    </xf>
    <xf numFmtId="164" fontId="4" fillId="0" borderId="0" xfId="2" applyNumberFormat="1" applyFont="1" applyAlignment="1">
      <alignment horizontal="center" vertical="top"/>
    </xf>
    <xf numFmtId="164" fontId="8" fillId="0" borderId="0" xfId="1" applyNumberFormat="1" applyFont="1" applyFill="1" applyAlignment="1">
      <alignment vertical="top"/>
    </xf>
    <xf numFmtId="164" fontId="4" fillId="0" borderId="0" xfId="2" applyNumberFormat="1" applyFont="1" applyAlignment="1">
      <alignment horizontal="right" vertical="top"/>
    </xf>
    <xf numFmtId="164" fontId="4" fillId="0" borderId="2" xfId="2" applyNumberFormat="1" applyFont="1" applyBorder="1" applyAlignment="1">
      <alignment horizontal="right" vertical="top"/>
    </xf>
    <xf numFmtId="165" fontId="4" fillId="0" borderId="0" xfId="2" applyNumberFormat="1" applyFont="1" applyAlignment="1">
      <alignment horizontal="right" vertical="top"/>
    </xf>
    <xf numFmtId="165" fontId="4" fillId="0" borderId="0" xfId="2" applyNumberFormat="1" applyFont="1" applyAlignment="1">
      <alignment horizontal="center" vertical="top"/>
    </xf>
    <xf numFmtId="49" fontId="12" fillId="0" borderId="0" xfId="2" applyNumberFormat="1" applyFont="1"/>
    <xf numFmtId="165" fontId="4" fillId="0" borderId="0" xfId="2" applyNumberFormat="1" applyFont="1" applyAlignment="1">
      <alignment horizontal="right" vertical="top" wrapText="1"/>
    </xf>
    <xf numFmtId="167" fontId="4" fillId="0" borderId="0" xfId="2" applyNumberFormat="1" applyFont="1" applyAlignment="1">
      <alignment horizontal="right" vertical="top" wrapText="1"/>
    </xf>
    <xf numFmtId="165" fontId="4" fillId="0" borderId="0" xfId="2" applyNumberFormat="1" applyFont="1" applyAlignment="1">
      <alignment vertical="top" wrapText="1"/>
    </xf>
    <xf numFmtId="167" fontId="4" fillId="0" borderId="0" xfId="2" applyNumberFormat="1" applyFont="1" applyAlignment="1">
      <alignment vertical="top" wrapText="1"/>
    </xf>
    <xf numFmtId="165" fontId="4" fillId="0" borderId="0" xfId="2" applyNumberFormat="1" applyFont="1" applyAlignment="1">
      <alignment horizontal="center" vertical="top" wrapText="1"/>
    </xf>
    <xf numFmtId="49" fontId="12" fillId="0" borderId="0" xfId="2" quotePrefix="1" applyNumberFormat="1" applyFont="1"/>
    <xf numFmtId="49" fontId="12" fillId="0" borderId="0" xfId="2" quotePrefix="1" applyNumberFormat="1" applyFont="1" applyAlignment="1">
      <alignment horizontal="left"/>
    </xf>
    <xf numFmtId="167" fontId="4" fillId="0" borderId="0" xfId="2" applyNumberFormat="1" applyFont="1" applyAlignment="1">
      <alignment horizontal="center" vertical="top" wrapText="1"/>
    </xf>
    <xf numFmtId="165" fontId="4" fillId="0" borderId="0" xfId="2" applyNumberFormat="1" applyFont="1" applyAlignment="1">
      <alignment vertical="top"/>
    </xf>
    <xf numFmtId="167" fontId="4" fillId="0" borderId="0" xfId="2" applyNumberFormat="1" applyFont="1" applyAlignment="1">
      <alignment wrapText="1"/>
    </xf>
    <xf numFmtId="169" fontId="4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3" fillId="0" borderId="0" xfId="0" applyFont="1"/>
    <xf numFmtId="166" fontId="4" fillId="0" borderId="0" xfId="0" applyNumberFormat="1" applyFont="1"/>
    <xf numFmtId="170" fontId="4" fillId="0" borderId="0" xfId="2" applyNumberFormat="1" applyFont="1" applyAlignment="1">
      <alignment horizontal="right"/>
    </xf>
    <xf numFmtId="171" fontId="4" fillId="0" borderId="0" xfId="2" applyNumberFormat="1" applyFont="1" applyAlignment="1">
      <alignment horizontal="right"/>
    </xf>
    <xf numFmtId="171" fontId="4" fillId="0" borderId="0" xfId="2" applyNumberFormat="1" applyFont="1" applyAlignment="1">
      <alignment horizontal="center"/>
    </xf>
    <xf numFmtId="171" fontId="8" fillId="0" borderId="0" xfId="2" applyNumberFormat="1" applyFont="1" applyAlignment="1">
      <alignment horizontal="right"/>
    </xf>
    <xf numFmtId="0" fontId="6" fillId="0" borderId="0" xfId="2" quotePrefix="1" applyFont="1" applyAlignment="1">
      <alignment horizontal="center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/>
    <xf numFmtId="164" fontId="4" fillId="0" borderId="0" xfId="3" applyNumberFormat="1" applyFont="1" applyFill="1" applyAlignment="1">
      <alignment horizontal="right"/>
    </xf>
    <xf numFmtId="164" fontId="4" fillId="0" borderId="5" xfId="3" applyNumberFormat="1" applyFont="1" applyFill="1" applyBorder="1" applyAlignment="1">
      <alignment horizontal="center"/>
    </xf>
    <xf numFmtId="0" fontId="4" fillId="0" borderId="0" xfId="2" quotePrefix="1" applyFont="1" applyAlignment="1">
      <alignment horizontal="center"/>
    </xf>
    <xf numFmtId="0" fontId="4" fillId="0" borderId="0" xfId="2" applyFont="1" applyAlignment="1">
      <alignment horizontal="center"/>
    </xf>
    <xf numFmtId="49" fontId="3" fillId="0" borderId="0" xfId="2" applyNumberFormat="1" applyFont="1" applyAlignment="1">
      <alignment horizontal="center"/>
    </xf>
    <xf numFmtId="0" fontId="3" fillId="0" borderId="2" xfId="2" applyFont="1" applyBorder="1" applyAlignment="1">
      <alignment horizontal="center"/>
    </xf>
    <xf numFmtId="164" fontId="4" fillId="0" borderId="0" xfId="2" quotePrefix="1" applyNumberFormat="1" applyFont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4" xfId="2" applyFont="1" applyBorder="1" applyAlignment="1">
      <alignment horizontal="center"/>
    </xf>
    <xf numFmtId="49" fontId="4" fillId="0" borderId="0" xfId="2" applyNumberFormat="1" applyFont="1" applyAlignment="1">
      <alignment horizontal="center"/>
    </xf>
    <xf numFmtId="0" fontId="3" fillId="0" borderId="1" xfId="2" applyFont="1" applyBorder="1" applyAlignment="1">
      <alignment horizontal="center" vertical="top" wrapText="1"/>
    </xf>
    <xf numFmtId="49" fontId="4" fillId="0" borderId="0" xfId="2" quotePrefix="1" applyNumberFormat="1" applyFont="1" applyAlignment="1">
      <alignment horizontal="center"/>
    </xf>
    <xf numFmtId="49" fontId="6" fillId="0" borderId="0" xfId="2" applyNumberFormat="1" applyFont="1" applyAlignment="1">
      <alignment horizontal="right"/>
    </xf>
    <xf numFmtId="49" fontId="11" fillId="0" borderId="0" xfId="2" applyNumberFormat="1" applyFont="1" applyAlignment="1">
      <alignment horizont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left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49" fontId="8" fillId="0" borderId="0" xfId="2" applyNumberFormat="1" applyFont="1" applyAlignment="1">
      <alignment horizontal="right" wrapText="1"/>
    </xf>
    <xf numFmtId="49" fontId="8" fillId="0" borderId="0" xfId="0" quotePrefix="1" applyNumberFormat="1" applyFont="1" applyAlignment="1">
      <alignment horizontal="center"/>
    </xf>
    <xf numFmtId="49" fontId="8" fillId="0" borderId="0" xfId="0" applyNumberFormat="1" applyFont="1" applyAlignment="1">
      <alignment horizontal="center"/>
    </xf>
  </cellXfs>
  <cellStyles count="11">
    <cellStyle name="Comma" xfId="1" builtinId="3"/>
    <cellStyle name="Comma 10" xfId="3" xr:uid="{69922BC1-01ED-4616-AB84-2BA09F7ECE5F}"/>
    <cellStyle name="Comma 10 2 2" xfId="5" xr:uid="{5DBF3538-FF7C-4386-B0A4-070A40E887A2}"/>
    <cellStyle name="Comma 10 3" xfId="4" xr:uid="{E8311334-7C83-48A5-BFE9-7CEA9F72FEE8}"/>
    <cellStyle name="Comma 2" xfId="10" xr:uid="{A0C0D3D9-EE74-4C91-B805-E1656849601D}"/>
    <cellStyle name="Normal" xfId="0" builtinId="0"/>
    <cellStyle name="Normal 2" xfId="2" xr:uid="{251A0C4C-8189-4FAA-B2C7-F20E8285A92B}"/>
    <cellStyle name="Normal 3" xfId="9" xr:uid="{13E8BED4-FA62-4AC9-BCBD-152B829CD335}"/>
    <cellStyle name="Normal 3 2" xfId="7" xr:uid="{473EACEA-5AFE-4443-9779-6A14C11450EA}"/>
    <cellStyle name="Normal_BL" xfId="6" xr:uid="{049E5971-668F-4FD6-BE3A-7CD1C64F90CA}"/>
    <cellStyle name="ปกติ_งบการเงินไทย Q1-49" xfId="8" xr:uid="{614533DA-C1E4-47D2-9540-22545E61DF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DEC98-B364-43B5-B893-C7E1286A56DE}">
  <sheetPr>
    <pageSetUpPr fitToPage="1"/>
  </sheetPr>
  <dimension ref="B1:L178"/>
  <sheetViews>
    <sheetView tabSelected="1" view="pageBreakPreview" topLeftCell="A130" zoomScaleNormal="100" zoomScaleSheetLayoutView="100" workbookViewId="0">
      <selection activeCell="D91" sqref="D91"/>
    </sheetView>
  </sheetViews>
  <sheetFormatPr defaultColWidth="9.109375" defaultRowHeight="19.8"/>
  <cols>
    <col min="1" max="1" width="9.109375" style="18"/>
    <col min="2" max="2" width="4.21875" style="21" customWidth="1"/>
    <col min="3" max="3" width="42.6640625" style="21" customWidth="1"/>
    <col min="4" max="4" width="7.5546875" style="18" customWidth="1"/>
    <col min="5" max="5" width="1" style="18" customWidth="1"/>
    <col min="6" max="6" width="17.21875" style="18" customWidth="1"/>
    <col min="7" max="7" width="1" style="18" customWidth="1"/>
    <col min="8" max="8" width="15.6640625" style="18" customWidth="1"/>
    <col min="9" max="9" width="1.109375" style="18" customWidth="1"/>
    <col min="10" max="10" width="16.109375" style="32" customWidth="1"/>
    <col min="11" max="11" width="1" style="18" customWidth="1"/>
    <col min="12" max="12" width="15.6640625" style="18" customWidth="1"/>
    <col min="13" max="16384" width="9.109375" style="18"/>
  </cols>
  <sheetData>
    <row r="1" spans="2:12" ht="20.399999999999999">
      <c r="B1" s="267" t="s">
        <v>0</v>
      </c>
      <c r="C1" s="267"/>
      <c r="D1" s="267"/>
      <c r="E1" s="267"/>
      <c r="F1" s="267"/>
      <c r="G1" s="267"/>
      <c r="H1" s="267"/>
      <c r="I1" s="267"/>
      <c r="J1" s="267"/>
      <c r="K1" s="267"/>
      <c r="L1" s="267"/>
    </row>
    <row r="2" spans="2:12" ht="20.399999999999999">
      <c r="B2" s="267" t="s">
        <v>1</v>
      </c>
      <c r="C2" s="267"/>
      <c r="D2" s="267"/>
      <c r="E2" s="267"/>
      <c r="F2" s="267"/>
      <c r="G2" s="267"/>
      <c r="H2" s="267"/>
      <c r="I2" s="267"/>
      <c r="J2" s="267"/>
      <c r="K2" s="267"/>
      <c r="L2" s="267"/>
    </row>
    <row r="3" spans="2:12" ht="20.399999999999999">
      <c r="B3" s="267" t="s">
        <v>300</v>
      </c>
      <c r="C3" s="267"/>
      <c r="D3" s="267"/>
      <c r="E3" s="267"/>
      <c r="F3" s="267"/>
      <c r="G3" s="267"/>
      <c r="H3" s="267"/>
      <c r="I3" s="267"/>
      <c r="J3" s="267"/>
      <c r="K3" s="267"/>
      <c r="L3" s="267"/>
    </row>
    <row r="4" spans="2:12" ht="20.399999999999999"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</row>
    <row r="5" spans="2:12" ht="20.399999999999999">
      <c r="B5" s="19"/>
      <c r="C5" s="19"/>
      <c r="F5" s="270" t="s">
        <v>296</v>
      </c>
      <c r="G5" s="270"/>
      <c r="H5" s="270"/>
      <c r="I5" s="270"/>
      <c r="J5" s="270"/>
      <c r="K5" s="270"/>
      <c r="L5" s="270"/>
    </row>
    <row r="6" spans="2:12" ht="20.399999999999999">
      <c r="B6" s="19"/>
      <c r="C6" s="19"/>
      <c r="F6" s="271" t="s">
        <v>2</v>
      </c>
      <c r="G6" s="271"/>
      <c r="H6" s="271"/>
      <c r="I6" s="19"/>
      <c r="J6" s="268" t="s">
        <v>3</v>
      </c>
      <c r="K6" s="268"/>
      <c r="L6" s="268"/>
    </row>
    <row r="7" spans="2:12" ht="20.399999999999999">
      <c r="D7" s="20" t="s">
        <v>4</v>
      </c>
      <c r="E7" s="22"/>
      <c r="F7" s="194" t="s">
        <v>297</v>
      </c>
      <c r="G7" s="22"/>
      <c r="H7" s="194" t="s">
        <v>248</v>
      </c>
      <c r="I7" s="24"/>
      <c r="J7" s="194" t="s">
        <v>297</v>
      </c>
      <c r="K7" s="22"/>
      <c r="L7" s="23" t="s">
        <v>248</v>
      </c>
    </row>
    <row r="8" spans="2:12" ht="20.399999999999999">
      <c r="D8" s="22"/>
      <c r="E8" s="22"/>
      <c r="F8" s="1" t="s">
        <v>298</v>
      </c>
      <c r="G8" s="1"/>
      <c r="H8" s="1" t="s">
        <v>5</v>
      </c>
      <c r="I8" s="195"/>
      <c r="J8" s="1" t="s">
        <v>298</v>
      </c>
      <c r="K8" s="1"/>
      <c r="L8" s="1" t="s">
        <v>5</v>
      </c>
    </row>
    <row r="9" spans="2:12" ht="20.399999999999999">
      <c r="D9" s="22"/>
      <c r="E9" s="22"/>
      <c r="F9" s="1" t="s">
        <v>299</v>
      </c>
      <c r="G9" s="1"/>
      <c r="H9" s="22"/>
      <c r="I9" s="195"/>
      <c r="J9" s="1" t="s">
        <v>299</v>
      </c>
      <c r="K9" s="1"/>
      <c r="L9" s="1"/>
    </row>
    <row r="10" spans="2:12" ht="20.399999999999999">
      <c r="B10" s="19" t="s">
        <v>6</v>
      </c>
      <c r="C10" s="19"/>
      <c r="E10" s="22"/>
      <c r="F10" s="22"/>
      <c r="G10" s="22"/>
      <c r="H10" s="22"/>
      <c r="I10" s="22"/>
      <c r="J10" s="196"/>
      <c r="K10" s="22"/>
      <c r="L10" s="196"/>
    </row>
    <row r="11" spans="2:12" ht="20.399999999999999">
      <c r="B11" s="25" t="s">
        <v>7</v>
      </c>
      <c r="C11" s="25"/>
      <c r="D11" s="26"/>
      <c r="E11" s="26"/>
      <c r="F11" s="26"/>
      <c r="G11" s="197"/>
      <c r="H11" s="26"/>
      <c r="I11" s="198"/>
      <c r="J11" s="199"/>
      <c r="K11" s="198"/>
      <c r="L11" s="199"/>
    </row>
    <row r="12" spans="2:12">
      <c r="B12" s="21" t="s">
        <v>8</v>
      </c>
      <c r="D12" s="26">
        <v>5</v>
      </c>
      <c r="E12" s="26"/>
      <c r="F12" s="185">
        <v>3595</v>
      </c>
      <c r="G12" s="200"/>
      <c r="H12" s="185">
        <v>10353</v>
      </c>
      <c r="I12" s="14"/>
      <c r="J12" s="201">
        <v>2478</v>
      </c>
      <c r="K12" s="202"/>
      <c r="L12" s="185">
        <v>5690</v>
      </c>
    </row>
    <row r="13" spans="2:12">
      <c r="B13" s="21" t="s">
        <v>9</v>
      </c>
      <c r="D13" s="26"/>
      <c r="E13" s="26"/>
      <c r="F13" s="185"/>
      <c r="G13" s="200"/>
      <c r="H13" s="185"/>
      <c r="I13" s="14"/>
      <c r="J13" s="203"/>
      <c r="K13" s="202"/>
      <c r="L13" s="185"/>
    </row>
    <row r="14" spans="2:12">
      <c r="B14" s="21" t="s">
        <v>10</v>
      </c>
      <c r="D14" s="26">
        <v>4.4000000000000004</v>
      </c>
      <c r="E14" s="26"/>
      <c r="F14" s="185">
        <v>24663</v>
      </c>
      <c r="G14" s="200"/>
      <c r="H14" s="185">
        <v>24833</v>
      </c>
      <c r="I14" s="14"/>
      <c r="J14" s="185">
        <v>347543</v>
      </c>
      <c r="K14" s="202"/>
      <c r="L14" s="185">
        <v>418336</v>
      </c>
    </row>
    <row r="15" spans="2:12">
      <c r="B15" s="21" t="s">
        <v>11</v>
      </c>
      <c r="D15" s="26">
        <v>6</v>
      </c>
      <c r="E15" s="26"/>
      <c r="F15" s="185">
        <v>94778</v>
      </c>
      <c r="G15" s="200"/>
      <c r="H15" s="185">
        <v>116802</v>
      </c>
      <c r="I15" s="14"/>
      <c r="J15" s="185">
        <v>3755</v>
      </c>
      <c r="K15" s="202"/>
      <c r="L15" s="185">
        <v>5897</v>
      </c>
    </row>
    <row r="16" spans="2:12" hidden="1">
      <c r="B16" s="21" t="s">
        <v>237</v>
      </c>
      <c r="D16" s="26"/>
      <c r="E16" s="26"/>
      <c r="F16" s="185">
        <v>0</v>
      </c>
      <c r="G16" s="200"/>
      <c r="H16" s="185">
        <v>0</v>
      </c>
      <c r="I16" s="14"/>
      <c r="J16" s="185">
        <v>0</v>
      </c>
      <c r="K16" s="202"/>
      <c r="L16" s="185">
        <v>0</v>
      </c>
    </row>
    <row r="17" spans="2:12">
      <c r="B17" s="21" t="s">
        <v>239</v>
      </c>
      <c r="D17" s="26">
        <v>7</v>
      </c>
      <c r="E17" s="26"/>
      <c r="F17" s="185">
        <v>417545</v>
      </c>
      <c r="G17" s="200"/>
      <c r="H17" s="185">
        <v>417545</v>
      </c>
      <c r="I17" s="14"/>
      <c r="J17" s="185">
        <v>0</v>
      </c>
      <c r="K17" s="202"/>
      <c r="L17" s="185">
        <v>0</v>
      </c>
    </row>
    <row r="18" spans="2:12">
      <c r="B18" s="21" t="s">
        <v>12</v>
      </c>
      <c r="D18" s="26">
        <v>8</v>
      </c>
      <c r="E18" s="26"/>
      <c r="F18" s="185">
        <v>273807</v>
      </c>
      <c r="G18" s="200"/>
      <c r="H18" s="185">
        <v>273807</v>
      </c>
      <c r="I18" s="14"/>
      <c r="J18" s="185">
        <v>0</v>
      </c>
      <c r="K18" s="202"/>
      <c r="L18" s="185">
        <v>0</v>
      </c>
    </row>
    <row r="19" spans="2:12">
      <c r="B19" s="21" t="s">
        <v>317</v>
      </c>
      <c r="D19" s="26"/>
      <c r="E19" s="26"/>
      <c r="F19" s="185">
        <v>18692</v>
      </c>
      <c r="G19" s="200"/>
      <c r="H19" s="185">
        <v>0</v>
      </c>
      <c r="I19" s="14"/>
      <c r="J19" s="185">
        <v>0</v>
      </c>
      <c r="K19" s="202"/>
      <c r="L19" s="185">
        <v>0</v>
      </c>
    </row>
    <row r="20" spans="2:12" hidden="1">
      <c r="B20" s="21" t="s">
        <v>13</v>
      </c>
      <c r="D20" s="26"/>
      <c r="E20" s="26"/>
      <c r="F20" s="185">
        <v>0</v>
      </c>
      <c r="G20" s="200"/>
      <c r="H20" s="185">
        <v>0</v>
      </c>
      <c r="I20" s="14"/>
      <c r="J20" s="185">
        <v>0</v>
      </c>
      <c r="K20" s="202"/>
      <c r="L20" s="185">
        <v>0</v>
      </c>
    </row>
    <row r="21" spans="2:12" hidden="1">
      <c r="B21" s="21" t="s">
        <v>14</v>
      </c>
      <c r="D21" s="26"/>
      <c r="E21" s="26"/>
      <c r="F21" s="185">
        <v>0</v>
      </c>
      <c r="G21" s="200"/>
      <c r="H21" s="185">
        <v>0</v>
      </c>
      <c r="I21" s="14"/>
      <c r="J21" s="185">
        <v>0</v>
      </c>
      <c r="K21" s="202"/>
      <c r="L21" s="185">
        <v>0</v>
      </c>
    </row>
    <row r="22" spans="2:12">
      <c r="B22" s="21" t="s">
        <v>15</v>
      </c>
      <c r="D22" s="26">
        <v>9</v>
      </c>
      <c r="E22" s="26"/>
      <c r="F22" s="185">
        <v>18480</v>
      </c>
      <c r="G22" s="200"/>
      <c r="H22" s="185">
        <v>35610</v>
      </c>
      <c r="I22" s="14"/>
      <c r="J22" s="185">
        <v>0</v>
      </c>
      <c r="K22" s="202"/>
      <c r="L22" s="185">
        <v>0</v>
      </c>
    </row>
    <row r="23" spans="2:12">
      <c r="B23" s="21" t="s">
        <v>16</v>
      </c>
      <c r="D23" s="26">
        <v>10</v>
      </c>
      <c r="E23" s="26"/>
      <c r="F23" s="185">
        <v>4491</v>
      </c>
      <c r="G23" s="200"/>
      <c r="H23" s="185">
        <v>4301</v>
      </c>
      <c r="I23" s="14"/>
      <c r="J23" s="185">
        <v>0</v>
      </c>
      <c r="K23" s="202"/>
      <c r="L23" s="185">
        <v>0</v>
      </c>
    </row>
    <row r="24" spans="2:12" hidden="1">
      <c r="B24" s="21" t="s">
        <v>17</v>
      </c>
      <c r="D24" s="26"/>
      <c r="E24" s="26"/>
      <c r="F24" s="185">
        <v>0</v>
      </c>
      <c r="G24" s="200"/>
      <c r="H24" s="185">
        <v>0</v>
      </c>
      <c r="I24" s="14"/>
      <c r="J24" s="185">
        <v>0</v>
      </c>
      <c r="K24" s="202"/>
      <c r="L24" s="185">
        <v>0</v>
      </c>
    </row>
    <row r="25" spans="2:12" hidden="1">
      <c r="B25" s="21" t="s">
        <v>18</v>
      </c>
      <c r="D25" s="26"/>
      <c r="E25" s="26"/>
      <c r="F25" s="185">
        <v>0</v>
      </c>
      <c r="G25" s="200"/>
      <c r="H25" s="185">
        <v>0</v>
      </c>
      <c r="I25" s="14"/>
      <c r="J25" s="185">
        <v>0</v>
      </c>
      <c r="K25" s="202"/>
      <c r="L25" s="185">
        <v>0</v>
      </c>
    </row>
    <row r="26" spans="2:12" hidden="1">
      <c r="B26" s="21" t="s">
        <v>19</v>
      </c>
      <c r="D26" s="26"/>
      <c r="E26" s="26"/>
      <c r="F26" s="185"/>
      <c r="G26" s="200"/>
      <c r="H26" s="185"/>
      <c r="I26" s="202"/>
      <c r="J26" s="185">
        <v>0</v>
      </c>
      <c r="K26" s="202"/>
      <c r="L26" s="185">
        <v>0</v>
      </c>
    </row>
    <row r="27" spans="2:12">
      <c r="B27" s="21" t="s">
        <v>20</v>
      </c>
      <c r="D27" s="26">
        <v>4.5</v>
      </c>
      <c r="E27" s="26"/>
      <c r="F27" s="185">
        <v>0</v>
      </c>
      <c r="G27" s="200"/>
      <c r="H27" s="185">
        <v>0</v>
      </c>
      <c r="I27" s="202"/>
      <c r="J27" s="185">
        <v>304103</v>
      </c>
      <c r="K27" s="202"/>
      <c r="L27" s="185">
        <v>264269</v>
      </c>
    </row>
    <row r="28" spans="2:12" hidden="1">
      <c r="B28" s="21" t="s">
        <v>21</v>
      </c>
      <c r="D28" s="26"/>
      <c r="E28" s="26"/>
      <c r="F28" s="185">
        <v>0</v>
      </c>
      <c r="G28" s="200"/>
      <c r="H28" s="185">
        <v>0</v>
      </c>
      <c r="I28" s="202"/>
      <c r="J28" s="185">
        <v>0</v>
      </c>
      <c r="K28" s="202"/>
      <c r="L28" s="185">
        <v>0</v>
      </c>
    </row>
    <row r="29" spans="2:12">
      <c r="B29" s="21" t="s">
        <v>22</v>
      </c>
      <c r="D29" s="26">
        <v>11</v>
      </c>
      <c r="E29" s="26"/>
      <c r="F29" s="141">
        <v>877980</v>
      </c>
      <c r="G29" s="200"/>
      <c r="H29" s="141">
        <v>872983</v>
      </c>
      <c r="I29" s="202"/>
      <c r="J29" s="141">
        <v>479610</v>
      </c>
      <c r="K29" s="202"/>
      <c r="L29" s="141">
        <v>479019</v>
      </c>
    </row>
    <row r="30" spans="2:12" hidden="1">
      <c r="B30" s="21" t="s">
        <v>23</v>
      </c>
      <c r="D30" s="26"/>
      <c r="E30" s="26"/>
      <c r="F30" s="185">
        <v>0</v>
      </c>
      <c r="G30" s="200"/>
      <c r="H30" s="185">
        <v>0</v>
      </c>
      <c r="I30" s="202"/>
      <c r="J30" s="185">
        <v>0</v>
      </c>
      <c r="K30" s="202"/>
      <c r="L30" s="185">
        <v>0</v>
      </c>
    </row>
    <row r="31" spans="2:12" hidden="1">
      <c r="B31" s="21" t="s">
        <v>24</v>
      </c>
      <c r="D31" s="26"/>
      <c r="E31" s="26"/>
      <c r="F31" s="185">
        <v>0</v>
      </c>
      <c r="G31" s="200"/>
      <c r="H31" s="185">
        <v>0</v>
      </c>
      <c r="I31" s="95"/>
      <c r="J31" s="185">
        <v>0</v>
      </c>
      <c r="K31" s="202"/>
      <c r="L31" s="185">
        <v>0</v>
      </c>
    </row>
    <row r="32" spans="2:12" hidden="1">
      <c r="B32" s="21" t="s">
        <v>25</v>
      </c>
      <c r="D32" s="26"/>
      <c r="E32" s="26"/>
      <c r="F32" s="185">
        <v>0</v>
      </c>
      <c r="G32" s="200"/>
      <c r="H32" s="185">
        <v>0</v>
      </c>
      <c r="I32" s="14"/>
      <c r="J32" s="185">
        <v>0</v>
      </c>
      <c r="K32" s="202"/>
      <c r="L32" s="185">
        <v>0</v>
      </c>
    </row>
    <row r="33" spans="2:12" hidden="1">
      <c r="B33" s="21" t="s">
        <v>227</v>
      </c>
      <c r="D33" s="26"/>
      <c r="E33" s="26"/>
      <c r="F33" s="185">
        <v>0</v>
      </c>
      <c r="G33" s="200"/>
      <c r="H33" s="185">
        <v>0</v>
      </c>
      <c r="I33" s="14"/>
      <c r="J33" s="185">
        <v>0</v>
      </c>
      <c r="K33" s="202"/>
      <c r="L33" s="185">
        <v>0</v>
      </c>
    </row>
    <row r="34" spans="2:12">
      <c r="B34" s="21" t="s">
        <v>26</v>
      </c>
      <c r="D34" s="26"/>
      <c r="E34" s="26"/>
      <c r="F34" s="179"/>
      <c r="G34" s="200"/>
      <c r="H34" s="179"/>
      <c r="I34" s="95"/>
      <c r="J34" s="179"/>
      <c r="K34" s="202"/>
      <c r="L34" s="179"/>
    </row>
    <row r="35" spans="2:12">
      <c r="B35" s="21" t="s">
        <v>320</v>
      </c>
      <c r="C35" s="21" t="s">
        <v>321</v>
      </c>
      <c r="D35" s="26"/>
      <c r="E35" s="26"/>
      <c r="F35" s="141">
        <v>22954</v>
      </c>
      <c r="G35" s="197"/>
      <c r="H35" s="141">
        <v>26189</v>
      </c>
      <c r="I35" s="204"/>
      <c r="J35" s="141">
        <v>7137</v>
      </c>
      <c r="K35" s="204"/>
      <c r="L35" s="141">
        <v>8711</v>
      </c>
    </row>
    <row r="36" spans="2:12" ht="20.399999999999999">
      <c r="B36" s="25" t="s">
        <v>27</v>
      </c>
      <c r="C36" s="25"/>
      <c r="D36" s="26"/>
      <c r="E36" s="26"/>
      <c r="F36" s="205">
        <f>SUM(F12:F35)</f>
        <v>1756985</v>
      </c>
      <c r="G36" s="93"/>
      <c r="H36" s="205">
        <f>SUM(H12:H35)</f>
        <v>1782423</v>
      </c>
      <c r="I36" s="94"/>
      <c r="J36" s="205">
        <f>SUM(J12:J35)</f>
        <v>1144626</v>
      </c>
      <c r="K36" s="204"/>
      <c r="L36" s="205">
        <f>SUM(L12:L35)</f>
        <v>1181922</v>
      </c>
    </row>
    <row r="37" spans="2:12" ht="20.399999999999999">
      <c r="B37" s="25"/>
      <c r="C37" s="25"/>
      <c r="D37" s="26"/>
      <c r="E37" s="26"/>
      <c r="F37" s="26"/>
      <c r="G37" s="197"/>
      <c r="H37" s="206"/>
      <c r="I37" s="206"/>
      <c r="J37" s="207"/>
      <c r="K37" s="204"/>
      <c r="L37" s="207"/>
    </row>
    <row r="38" spans="2:12" ht="20.399999999999999">
      <c r="B38" s="25" t="s">
        <v>28</v>
      </c>
      <c r="C38" s="25"/>
      <c r="D38" s="26"/>
      <c r="E38" s="26"/>
      <c r="F38" s="26"/>
      <c r="G38" s="197"/>
      <c r="H38" s="206"/>
      <c r="I38" s="206"/>
      <c r="J38" s="207"/>
      <c r="K38" s="204"/>
      <c r="L38" s="207"/>
    </row>
    <row r="39" spans="2:12" ht="19.5" customHeight="1">
      <c r="B39" s="21" t="s">
        <v>29</v>
      </c>
      <c r="D39" s="26">
        <v>12</v>
      </c>
      <c r="E39" s="26"/>
      <c r="F39" s="185">
        <v>253562</v>
      </c>
      <c r="G39" s="208"/>
      <c r="H39" s="185">
        <v>253562</v>
      </c>
      <c r="I39" s="14"/>
      <c r="J39" s="185">
        <v>253562</v>
      </c>
      <c r="K39" s="208"/>
      <c r="L39" s="185">
        <v>253562</v>
      </c>
    </row>
    <row r="40" spans="2:12">
      <c r="B40" s="21" t="s">
        <v>30</v>
      </c>
      <c r="D40" s="26">
        <v>13</v>
      </c>
      <c r="E40" s="26"/>
      <c r="F40" s="185">
        <v>67601</v>
      </c>
      <c r="G40" s="208"/>
      <c r="H40" s="185">
        <v>57622</v>
      </c>
      <c r="I40" s="14"/>
      <c r="J40" s="185">
        <v>450</v>
      </c>
      <c r="K40" s="208"/>
      <c r="L40" s="185">
        <v>450</v>
      </c>
    </row>
    <row r="41" spans="2:12">
      <c r="B41" s="21" t="s">
        <v>31</v>
      </c>
      <c r="D41" s="26">
        <v>14</v>
      </c>
      <c r="E41" s="26"/>
      <c r="F41" s="185">
        <v>0</v>
      </c>
      <c r="G41" s="208"/>
      <c r="H41" s="185">
        <v>0</v>
      </c>
      <c r="I41" s="14"/>
      <c r="J41" s="185">
        <v>1735550</v>
      </c>
      <c r="K41" s="208"/>
      <c r="L41" s="185">
        <v>1749750</v>
      </c>
    </row>
    <row r="42" spans="2:12">
      <c r="B42" s="21" t="s">
        <v>32</v>
      </c>
      <c r="D42" s="26">
        <v>15</v>
      </c>
      <c r="E42" s="26"/>
      <c r="F42" s="185">
        <v>0</v>
      </c>
      <c r="G42" s="208"/>
      <c r="H42" s="185">
        <v>0</v>
      </c>
      <c r="I42" s="202"/>
      <c r="J42" s="185">
        <v>0</v>
      </c>
      <c r="K42" s="208"/>
      <c r="L42" s="185">
        <v>0</v>
      </c>
    </row>
    <row r="43" spans="2:12" hidden="1">
      <c r="B43" s="21" t="s">
        <v>33</v>
      </c>
      <c r="D43" s="26"/>
      <c r="E43" s="26"/>
      <c r="F43" s="185">
        <v>0</v>
      </c>
      <c r="G43" s="208"/>
      <c r="H43" s="185">
        <v>0</v>
      </c>
      <c r="I43" s="14"/>
      <c r="J43" s="185">
        <v>0</v>
      </c>
      <c r="K43" s="208"/>
      <c r="L43" s="185">
        <v>0</v>
      </c>
    </row>
    <row r="44" spans="2:12" hidden="1">
      <c r="B44" s="21" t="s">
        <v>34</v>
      </c>
      <c r="D44" s="26"/>
      <c r="E44" s="26"/>
      <c r="F44" s="185">
        <v>0</v>
      </c>
      <c r="G44" s="208"/>
      <c r="H44" s="185">
        <v>0</v>
      </c>
      <c r="I44" s="14"/>
      <c r="J44" s="185">
        <v>0</v>
      </c>
      <c r="K44" s="208"/>
      <c r="L44" s="185">
        <v>0</v>
      </c>
    </row>
    <row r="45" spans="2:12">
      <c r="B45" s="21" t="s">
        <v>35</v>
      </c>
      <c r="D45" s="26">
        <v>16</v>
      </c>
      <c r="E45" s="26"/>
      <c r="F45" s="185">
        <v>225359</v>
      </c>
      <c r="G45" s="208"/>
      <c r="H45" s="185">
        <v>225359</v>
      </c>
      <c r="I45" s="14"/>
      <c r="J45" s="185">
        <v>0</v>
      </c>
      <c r="K45" s="208"/>
      <c r="L45" s="185">
        <v>0</v>
      </c>
    </row>
    <row r="46" spans="2:12">
      <c r="B46" s="21" t="s">
        <v>36</v>
      </c>
      <c r="D46" s="26">
        <v>4.5999999999999996</v>
      </c>
      <c r="E46" s="26"/>
      <c r="F46" s="185">
        <v>0</v>
      </c>
      <c r="G46" s="208"/>
      <c r="H46" s="185">
        <v>0</v>
      </c>
      <c r="I46" s="14"/>
      <c r="J46" s="185">
        <v>236163</v>
      </c>
      <c r="K46" s="208"/>
      <c r="L46" s="185">
        <v>177561</v>
      </c>
    </row>
    <row r="47" spans="2:12">
      <c r="B47" s="21" t="s">
        <v>37</v>
      </c>
      <c r="D47" s="26">
        <v>17</v>
      </c>
      <c r="E47" s="26"/>
      <c r="F47" s="185">
        <v>26457</v>
      </c>
      <c r="G47" s="208"/>
      <c r="H47" s="185">
        <v>26078</v>
      </c>
      <c r="I47" s="14"/>
      <c r="J47" s="185">
        <v>26457</v>
      </c>
      <c r="K47" s="208"/>
      <c r="L47" s="185">
        <v>26078</v>
      </c>
    </row>
    <row r="48" spans="2:12" hidden="1">
      <c r="B48" s="21" t="s">
        <v>38</v>
      </c>
      <c r="D48" s="26"/>
      <c r="E48" s="26"/>
      <c r="F48" s="185"/>
      <c r="G48" s="208"/>
      <c r="H48" s="185"/>
      <c r="I48" s="14"/>
      <c r="J48" s="185"/>
      <c r="K48" s="208"/>
      <c r="L48" s="185"/>
    </row>
    <row r="49" spans="2:12" hidden="1">
      <c r="B49" s="21" t="s">
        <v>39</v>
      </c>
      <c r="D49" s="26"/>
      <c r="E49" s="26"/>
      <c r="F49" s="185"/>
      <c r="G49" s="208"/>
      <c r="H49" s="185">
        <v>0</v>
      </c>
      <c r="I49" s="14"/>
      <c r="J49" s="185"/>
      <c r="K49" s="208"/>
      <c r="L49" s="185">
        <v>0</v>
      </c>
    </row>
    <row r="50" spans="2:12" hidden="1">
      <c r="B50" s="21" t="s">
        <v>40</v>
      </c>
      <c r="D50" s="26"/>
      <c r="E50" s="26"/>
      <c r="F50" s="185"/>
      <c r="G50" s="208"/>
      <c r="H50" s="185"/>
      <c r="I50" s="14"/>
      <c r="J50" s="185"/>
      <c r="K50" s="208"/>
      <c r="L50" s="185"/>
    </row>
    <row r="51" spans="2:12">
      <c r="B51" s="21" t="s">
        <v>41</v>
      </c>
      <c r="D51" s="26">
        <v>18</v>
      </c>
      <c r="E51" s="26"/>
      <c r="F51" s="185">
        <v>419594</v>
      </c>
      <c r="G51" s="208"/>
      <c r="H51" s="185">
        <v>419594</v>
      </c>
      <c r="I51" s="14"/>
      <c r="J51" s="185">
        <v>58365</v>
      </c>
      <c r="K51" s="208"/>
      <c r="L51" s="185">
        <v>58365</v>
      </c>
    </row>
    <row r="52" spans="2:12">
      <c r="B52" s="21" t="s">
        <v>42</v>
      </c>
      <c r="D52" s="26">
        <v>19</v>
      </c>
      <c r="E52" s="26"/>
      <c r="F52" s="185">
        <v>1864220</v>
      </c>
      <c r="G52" s="208"/>
      <c r="H52" s="185">
        <v>1887982</v>
      </c>
      <c r="I52" s="14"/>
      <c r="J52" s="185">
        <v>57172</v>
      </c>
      <c r="K52" s="208"/>
      <c r="L52" s="185">
        <v>57454</v>
      </c>
    </row>
    <row r="53" spans="2:12">
      <c r="B53" s="21" t="s">
        <v>43</v>
      </c>
      <c r="D53" s="26">
        <v>20</v>
      </c>
      <c r="E53" s="26"/>
      <c r="F53" s="185">
        <v>13643</v>
      </c>
      <c r="G53" s="208"/>
      <c r="H53" s="185">
        <v>11622</v>
      </c>
      <c r="I53" s="14"/>
      <c r="J53" s="185">
        <v>8286</v>
      </c>
      <c r="K53" s="208"/>
      <c r="L53" s="185">
        <v>7011</v>
      </c>
    </row>
    <row r="54" spans="2:12" hidden="1">
      <c r="B54" s="21" t="s">
        <v>44</v>
      </c>
      <c r="D54" s="26"/>
      <c r="E54" s="26"/>
      <c r="F54" s="185">
        <v>0</v>
      </c>
      <c r="G54" s="208"/>
      <c r="H54" s="185">
        <v>0</v>
      </c>
      <c r="I54" s="14"/>
      <c r="J54" s="185">
        <v>0</v>
      </c>
      <c r="K54" s="208"/>
      <c r="L54" s="185">
        <v>0</v>
      </c>
    </row>
    <row r="55" spans="2:12">
      <c r="B55" s="21" t="s">
        <v>45</v>
      </c>
      <c r="D55" s="26">
        <v>21</v>
      </c>
      <c r="E55" s="26"/>
      <c r="F55" s="185">
        <v>131355</v>
      </c>
      <c r="G55" s="208"/>
      <c r="H55" s="185">
        <v>133545</v>
      </c>
      <c r="I55" s="14"/>
      <c r="J55" s="185">
        <v>1</v>
      </c>
      <c r="K55" s="208"/>
      <c r="L55" s="185">
        <v>3</v>
      </c>
    </row>
    <row r="56" spans="2:12" hidden="1">
      <c r="B56" s="21" t="s">
        <v>46</v>
      </c>
      <c r="D56" s="26"/>
      <c r="E56" s="26"/>
      <c r="F56" s="185">
        <v>0</v>
      </c>
      <c r="G56" s="208"/>
      <c r="H56" s="185">
        <v>0</v>
      </c>
      <c r="I56" s="14"/>
      <c r="J56" s="185">
        <v>0</v>
      </c>
      <c r="K56" s="208"/>
      <c r="L56" s="185">
        <v>0</v>
      </c>
    </row>
    <row r="57" spans="2:12">
      <c r="B57" s="21" t="s">
        <v>47</v>
      </c>
      <c r="D57" s="26"/>
      <c r="E57" s="26"/>
      <c r="F57" s="185">
        <v>1569130</v>
      </c>
      <c r="G57" s="208"/>
      <c r="H57" s="185">
        <v>1569130</v>
      </c>
      <c r="I57" s="14"/>
      <c r="J57" s="185">
        <v>0</v>
      </c>
      <c r="K57" s="208"/>
      <c r="L57" s="185">
        <v>0</v>
      </c>
    </row>
    <row r="58" spans="2:12">
      <c r="B58" s="21" t="s">
        <v>48</v>
      </c>
      <c r="D58" s="26">
        <v>22</v>
      </c>
      <c r="E58" s="26"/>
      <c r="F58" s="185">
        <v>11712</v>
      </c>
      <c r="G58" s="208"/>
      <c r="H58" s="185">
        <v>6692</v>
      </c>
      <c r="I58" s="14"/>
      <c r="J58" s="185">
        <v>5532</v>
      </c>
      <c r="K58" s="208"/>
      <c r="L58" s="185">
        <v>3098</v>
      </c>
    </row>
    <row r="59" spans="2:12">
      <c r="B59" s="21" t="s">
        <v>49</v>
      </c>
      <c r="D59" s="26">
        <v>35.4</v>
      </c>
      <c r="E59" s="26"/>
      <c r="F59" s="185">
        <v>1533</v>
      </c>
      <c r="G59" s="208"/>
      <c r="H59" s="185">
        <v>1614</v>
      </c>
      <c r="I59" s="14"/>
      <c r="J59" s="185">
        <v>0</v>
      </c>
      <c r="K59" s="208"/>
      <c r="L59" s="185">
        <v>0</v>
      </c>
    </row>
    <row r="60" spans="2:12" ht="20.399999999999999">
      <c r="B60" s="25" t="s">
        <v>50</v>
      </c>
      <c r="C60" s="25"/>
      <c r="D60" s="26"/>
      <c r="E60" s="26"/>
      <c r="F60" s="205">
        <f>SUM(F39:F59)</f>
        <v>4584166</v>
      </c>
      <c r="G60" s="183"/>
      <c r="H60" s="205">
        <f>SUM(H39:H59)</f>
        <v>4592800</v>
      </c>
      <c r="I60" s="94"/>
      <c r="J60" s="205">
        <f>SUM(J39:J59)</f>
        <v>2381538</v>
      </c>
      <c r="K60" s="183"/>
      <c r="L60" s="205">
        <f>SUM(L39:L59)</f>
        <v>2333332</v>
      </c>
    </row>
    <row r="61" spans="2:12" ht="21" thickBot="1">
      <c r="B61" s="25" t="s">
        <v>51</v>
      </c>
      <c r="C61" s="25"/>
      <c r="D61" s="26"/>
      <c r="E61" s="26"/>
      <c r="F61" s="209">
        <f>F36+F60</f>
        <v>6341151</v>
      </c>
      <c r="G61" s="183"/>
      <c r="H61" s="209">
        <f>H36+H60</f>
        <v>6375223</v>
      </c>
      <c r="I61" s="94"/>
      <c r="J61" s="209">
        <f>J36+J60</f>
        <v>3526164</v>
      </c>
      <c r="K61" s="183"/>
      <c r="L61" s="209">
        <f>L36+L60</f>
        <v>3515254</v>
      </c>
    </row>
    <row r="62" spans="2:12" ht="11.55" customHeight="1" thickTop="1">
      <c r="B62" s="25"/>
      <c r="C62" s="25"/>
      <c r="D62" s="26"/>
      <c r="E62" s="26"/>
      <c r="F62" s="26"/>
      <c r="G62" s="26"/>
      <c r="H62" s="26"/>
      <c r="I62" s="210"/>
      <c r="J62" s="211"/>
      <c r="K62" s="210"/>
      <c r="L62" s="210"/>
    </row>
    <row r="63" spans="2:12" ht="20.399999999999999">
      <c r="B63" s="29" t="s">
        <v>310</v>
      </c>
      <c r="C63" s="29"/>
      <c r="D63" s="26"/>
      <c r="E63" s="26"/>
      <c r="F63" s="26"/>
      <c r="G63" s="26"/>
      <c r="H63" s="26"/>
      <c r="I63" s="210"/>
      <c r="J63" s="211"/>
      <c r="K63" s="210"/>
      <c r="L63" s="210"/>
    </row>
    <row r="64" spans="2:12" ht="20.399999999999999">
      <c r="B64" s="29"/>
      <c r="C64" s="29"/>
      <c r="D64" s="26"/>
      <c r="E64" s="26"/>
      <c r="F64" s="26"/>
      <c r="G64" s="26"/>
      <c r="H64" s="26"/>
      <c r="I64" s="210"/>
      <c r="J64" s="211"/>
      <c r="K64" s="210"/>
      <c r="L64" s="210"/>
    </row>
    <row r="65" spans="2:12" ht="20.399999999999999">
      <c r="B65" s="25"/>
      <c r="C65" s="25"/>
      <c r="D65" s="26"/>
      <c r="E65" s="26"/>
      <c r="F65" s="26"/>
      <c r="G65" s="26"/>
      <c r="H65" s="26"/>
      <c r="I65" s="210"/>
      <c r="J65" s="211"/>
      <c r="K65" s="210"/>
      <c r="L65" s="210"/>
    </row>
    <row r="66" spans="2:12">
      <c r="B66" s="266" t="s">
        <v>52</v>
      </c>
      <c r="C66" s="266"/>
      <c r="D66" s="266"/>
      <c r="E66" s="266"/>
      <c r="F66" s="266"/>
      <c r="G66" s="266"/>
      <c r="H66" s="266"/>
      <c r="I66" s="266"/>
      <c r="J66" s="266"/>
      <c r="K66" s="266"/>
      <c r="L66" s="266"/>
    </row>
    <row r="67" spans="2:12">
      <c r="B67" s="266" t="s">
        <v>53</v>
      </c>
      <c r="C67" s="266"/>
      <c r="D67" s="266"/>
      <c r="E67" s="266"/>
      <c r="F67" s="266"/>
      <c r="G67" s="266"/>
      <c r="H67" s="266"/>
      <c r="I67" s="266"/>
      <c r="J67" s="266"/>
      <c r="K67" s="266"/>
      <c r="L67" s="266"/>
    </row>
    <row r="68" spans="2:12"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</row>
    <row r="69" spans="2:12" ht="20.55" customHeight="1">
      <c r="B69" s="269" t="s">
        <v>54</v>
      </c>
      <c r="C69" s="269"/>
      <c r="D69" s="269"/>
      <c r="E69" s="269"/>
      <c r="F69" s="269"/>
      <c r="G69" s="269"/>
      <c r="H69" s="269"/>
      <c r="I69" s="269"/>
      <c r="J69" s="269"/>
      <c r="K69" s="269"/>
      <c r="L69" s="269"/>
    </row>
    <row r="70" spans="2:12">
      <c r="B70" s="265"/>
      <c r="C70" s="265"/>
      <c r="D70" s="266"/>
      <c r="E70" s="266"/>
      <c r="F70" s="266"/>
      <c r="G70" s="266"/>
      <c r="H70" s="266"/>
      <c r="I70" s="266"/>
      <c r="J70" s="266"/>
      <c r="K70" s="266"/>
      <c r="L70" s="266"/>
    </row>
    <row r="71" spans="2:12" ht="20.399999999999999">
      <c r="B71" s="267" t="s">
        <v>0</v>
      </c>
      <c r="C71" s="267"/>
      <c r="D71" s="267"/>
      <c r="E71" s="267"/>
      <c r="F71" s="267"/>
      <c r="G71" s="267"/>
      <c r="H71" s="267"/>
      <c r="I71" s="267"/>
      <c r="J71" s="267"/>
      <c r="K71" s="267"/>
      <c r="L71" s="267"/>
    </row>
    <row r="72" spans="2:12" ht="20.399999999999999">
      <c r="B72" s="267" t="s">
        <v>226</v>
      </c>
      <c r="C72" s="267"/>
      <c r="D72" s="267"/>
      <c r="E72" s="267"/>
      <c r="F72" s="267"/>
      <c r="G72" s="267"/>
      <c r="H72" s="267"/>
      <c r="I72" s="267"/>
      <c r="J72" s="267"/>
      <c r="K72" s="267"/>
      <c r="L72" s="267"/>
    </row>
    <row r="73" spans="2:12" ht="20.399999999999999">
      <c r="B73" s="267" t="s">
        <v>300</v>
      </c>
      <c r="C73" s="267"/>
      <c r="D73" s="267"/>
      <c r="E73" s="267"/>
      <c r="F73" s="267"/>
      <c r="G73" s="267"/>
      <c r="H73" s="267"/>
      <c r="I73" s="267"/>
      <c r="J73" s="267"/>
      <c r="K73" s="267"/>
      <c r="L73" s="267"/>
    </row>
    <row r="74" spans="2:12" ht="11.55" customHeight="1">
      <c r="B74" s="193"/>
      <c r="C74" s="193"/>
      <c r="D74" s="193"/>
      <c r="E74" s="193"/>
      <c r="F74" s="193"/>
      <c r="G74" s="193"/>
      <c r="H74" s="193"/>
      <c r="I74" s="193"/>
      <c r="J74" s="193"/>
      <c r="K74" s="193"/>
      <c r="L74" s="193"/>
    </row>
    <row r="75" spans="2:12" ht="20.399999999999999">
      <c r="B75" s="19"/>
      <c r="C75" s="19"/>
      <c r="F75" s="270" t="s">
        <v>296</v>
      </c>
      <c r="G75" s="270"/>
      <c r="H75" s="270"/>
      <c r="I75" s="270"/>
      <c r="J75" s="270"/>
      <c r="K75" s="270"/>
      <c r="L75" s="270"/>
    </row>
    <row r="76" spans="2:12" ht="20.399999999999999">
      <c r="B76" s="19"/>
      <c r="C76" s="19"/>
      <c r="F76" s="268" t="s">
        <v>2</v>
      </c>
      <c r="G76" s="268"/>
      <c r="H76" s="268"/>
      <c r="I76" s="22"/>
      <c r="J76" s="268" t="s">
        <v>3</v>
      </c>
      <c r="K76" s="268"/>
      <c r="L76" s="268"/>
    </row>
    <row r="77" spans="2:12" ht="19.8" customHeight="1">
      <c r="D77" s="20" t="s">
        <v>4</v>
      </c>
      <c r="E77" s="22"/>
      <c r="F77" s="194" t="s">
        <v>297</v>
      </c>
      <c r="G77" s="22"/>
      <c r="H77" s="194" t="s">
        <v>248</v>
      </c>
      <c r="I77" s="24"/>
      <c r="J77" s="194" t="s">
        <v>297</v>
      </c>
      <c r="K77" s="22"/>
      <c r="L77" s="23" t="s">
        <v>248</v>
      </c>
    </row>
    <row r="78" spans="2:12" ht="18.600000000000001" customHeight="1">
      <c r="D78" s="22"/>
      <c r="E78" s="22"/>
      <c r="F78" s="1" t="s">
        <v>298</v>
      </c>
      <c r="G78" s="1"/>
      <c r="H78" s="1" t="s">
        <v>5</v>
      </c>
      <c r="I78" s="195"/>
      <c r="J78" s="1" t="s">
        <v>298</v>
      </c>
      <c r="K78" s="1"/>
      <c r="L78" s="1" t="s">
        <v>5</v>
      </c>
    </row>
    <row r="79" spans="2:12" ht="18.600000000000001" customHeight="1">
      <c r="D79" s="22"/>
      <c r="E79" s="22"/>
      <c r="F79" s="1" t="s">
        <v>299</v>
      </c>
      <c r="G79" s="1"/>
      <c r="H79" s="22"/>
      <c r="I79" s="195"/>
      <c r="J79" s="1" t="s">
        <v>299</v>
      </c>
      <c r="K79" s="1"/>
      <c r="L79" s="1"/>
    </row>
    <row r="80" spans="2:12" ht="20.399999999999999">
      <c r="B80" s="25" t="s">
        <v>55</v>
      </c>
      <c r="C80" s="25"/>
      <c r="E80" s="22"/>
      <c r="F80" s="22"/>
      <c r="G80" s="22"/>
      <c r="H80" s="22"/>
      <c r="I80" s="22"/>
      <c r="J80" s="196"/>
      <c r="K80" s="22"/>
      <c r="L80" s="196"/>
    </row>
    <row r="81" spans="2:12" ht="20.399999999999999">
      <c r="B81" s="25" t="s">
        <v>56</v>
      </c>
      <c r="C81" s="25"/>
      <c r="D81" s="26"/>
      <c r="E81" s="26"/>
      <c r="F81" s="26"/>
      <c r="G81" s="26"/>
      <c r="H81" s="210"/>
      <c r="I81" s="210"/>
      <c r="J81" s="211"/>
      <c r="K81" s="210"/>
      <c r="L81" s="211"/>
    </row>
    <row r="82" spans="2:12">
      <c r="B82" s="21" t="s">
        <v>323</v>
      </c>
      <c r="D82" s="26">
        <v>23</v>
      </c>
      <c r="E82" s="26"/>
      <c r="F82" s="141">
        <v>9584</v>
      </c>
      <c r="G82" s="208"/>
      <c r="H82" s="141">
        <v>12710</v>
      </c>
      <c r="I82" s="141"/>
      <c r="J82" s="191">
        <v>0</v>
      </c>
      <c r="K82" s="141"/>
      <c r="L82" s="191">
        <v>0</v>
      </c>
    </row>
    <row r="83" spans="2:12">
      <c r="B83" s="21" t="s">
        <v>57</v>
      </c>
      <c r="D83" s="26"/>
      <c r="E83" s="26"/>
      <c r="F83" s="131"/>
      <c r="G83" s="208"/>
      <c r="H83" s="131"/>
      <c r="I83" s="184"/>
      <c r="J83" s="131"/>
      <c r="K83" s="141"/>
      <c r="L83" s="131"/>
    </row>
    <row r="84" spans="2:12">
      <c r="C84" s="21" t="s">
        <v>301</v>
      </c>
      <c r="D84" s="26">
        <v>4.7</v>
      </c>
      <c r="E84" s="26"/>
      <c r="F84" s="131">
        <v>22241</v>
      </c>
      <c r="G84" s="208"/>
      <c r="H84" s="131">
        <v>22701</v>
      </c>
      <c r="I84" s="184"/>
      <c r="J84" s="131">
        <v>7</v>
      </c>
      <c r="K84" s="141"/>
      <c r="L84" s="131">
        <v>6</v>
      </c>
    </row>
    <row r="85" spans="2:12">
      <c r="C85" s="21" t="s">
        <v>302</v>
      </c>
      <c r="D85" s="26">
        <v>24</v>
      </c>
      <c r="E85" s="26"/>
      <c r="F85" s="131">
        <v>180480</v>
      </c>
      <c r="G85" s="208"/>
      <c r="H85" s="131">
        <v>175427</v>
      </c>
      <c r="I85" s="184"/>
      <c r="J85" s="131">
        <v>27706</v>
      </c>
      <c r="K85" s="141"/>
      <c r="L85" s="131">
        <v>25462</v>
      </c>
    </row>
    <row r="86" spans="2:12">
      <c r="B86" s="21" t="s">
        <v>322</v>
      </c>
      <c r="D86" s="26"/>
      <c r="E86" s="26"/>
      <c r="F86" s="131">
        <v>66470</v>
      </c>
      <c r="G86" s="208"/>
      <c r="H86" s="131">
        <v>66470</v>
      </c>
      <c r="I86" s="184"/>
      <c r="J86" s="131">
        <v>66470</v>
      </c>
      <c r="K86" s="141"/>
      <c r="L86" s="131">
        <v>66470</v>
      </c>
    </row>
    <row r="87" spans="2:12" ht="22.35" customHeight="1">
      <c r="B87" s="21" t="s">
        <v>58</v>
      </c>
      <c r="D87" s="26">
        <v>25</v>
      </c>
      <c r="E87" s="26"/>
      <c r="F87" s="131">
        <v>4066</v>
      </c>
      <c r="G87" s="208"/>
      <c r="H87" s="131">
        <v>3365</v>
      </c>
      <c r="I87" s="184"/>
      <c r="J87" s="131">
        <v>2142</v>
      </c>
      <c r="K87" s="141"/>
      <c r="L87" s="131">
        <v>1842</v>
      </c>
    </row>
    <row r="88" spans="2:12" ht="22.35" customHeight="1">
      <c r="B88" s="21" t="s">
        <v>332</v>
      </c>
      <c r="D88" s="26">
        <v>26</v>
      </c>
      <c r="E88" s="26"/>
      <c r="F88" s="131">
        <v>72000</v>
      </c>
      <c r="G88" s="208"/>
      <c r="H88" s="131">
        <v>93000</v>
      </c>
      <c r="I88" s="184"/>
      <c r="J88" s="185">
        <v>0</v>
      </c>
      <c r="K88" s="185"/>
      <c r="L88" s="185">
        <v>0</v>
      </c>
    </row>
    <row r="89" spans="2:12">
      <c r="B89" s="21" t="s">
        <v>59</v>
      </c>
      <c r="D89" s="26">
        <v>27</v>
      </c>
      <c r="E89" s="26"/>
      <c r="F89" s="131">
        <v>0</v>
      </c>
      <c r="G89" s="208"/>
      <c r="H89" s="131">
        <v>49318</v>
      </c>
      <c r="I89" s="184"/>
      <c r="J89" s="185">
        <v>0</v>
      </c>
      <c r="K89" s="185"/>
      <c r="L89" s="185">
        <v>49318</v>
      </c>
    </row>
    <row r="90" spans="2:12" hidden="1">
      <c r="B90" s="21" t="s">
        <v>60</v>
      </c>
      <c r="D90" s="26"/>
      <c r="E90" s="26"/>
      <c r="F90" s="131"/>
      <c r="G90" s="208"/>
      <c r="H90" s="131"/>
      <c r="I90" s="184"/>
      <c r="J90" s="185"/>
      <c r="K90" s="185"/>
      <c r="L90" s="185"/>
    </row>
    <row r="91" spans="2:12">
      <c r="B91" s="21" t="s">
        <v>326</v>
      </c>
      <c r="D91" s="26">
        <v>30</v>
      </c>
      <c r="E91" s="26"/>
      <c r="F91" s="131">
        <v>9210</v>
      </c>
      <c r="G91" s="208"/>
      <c r="H91" s="131">
        <v>0</v>
      </c>
      <c r="I91" s="184"/>
      <c r="J91" s="131">
        <v>9210</v>
      </c>
      <c r="K91" s="185"/>
      <c r="L91" s="131">
        <v>0</v>
      </c>
    </row>
    <row r="92" spans="2:12">
      <c r="B92" s="21" t="s">
        <v>61</v>
      </c>
      <c r="D92" s="212">
        <v>4.8</v>
      </c>
      <c r="E92" s="26"/>
      <c r="F92" s="185">
        <v>16818</v>
      </c>
      <c r="G92" s="208"/>
      <c r="H92" s="185">
        <v>19476</v>
      </c>
      <c r="I92" s="184"/>
      <c r="J92" s="185">
        <v>0</v>
      </c>
      <c r="K92" s="185"/>
      <c r="L92" s="185">
        <v>0</v>
      </c>
    </row>
    <row r="93" spans="2:12">
      <c r="B93" s="21" t="s">
        <v>62</v>
      </c>
      <c r="D93" s="26">
        <v>28</v>
      </c>
      <c r="E93" s="26"/>
      <c r="F93" s="185">
        <v>20045</v>
      </c>
      <c r="G93" s="208"/>
      <c r="H93" s="185">
        <v>21694</v>
      </c>
      <c r="I93" s="184"/>
      <c r="J93" s="185">
        <v>0</v>
      </c>
      <c r="K93" s="185"/>
      <c r="L93" s="185">
        <v>0</v>
      </c>
    </row>
    <row r="94" spans="2:12">
      <c r="B94" s="21" t="s">
        <v>63</v>
      </c>
      <c r="D94" s="26">
        <v>29</v>
      </c>
      <c r="E94" s="26"/>
      <c r="F94" s="185">
        <v>18690</v>
      </c>
      <c r="G94" s="208"/>
      <c r="H94" s="185">
        <v>27733</v>
      </c>
      <c r="I94" s="184"/>
      <c r="J94" s="185">
        <v>0</v>
      </c>
      <c r="K94" s="185"/>
      <c r="L94" s="185">
        <v>0</v>
      </c>
    </row>
    <row r="95" spans="2:12">
      <c r="B95" s="21" t="s">
        <v>64</v>
      </c>
      <c r="D95" s="26"/>
      <c r="E95" s="26"/>
      <c r="F95" s="185">
        <v>2507</v>
      </c>
      <c r="G95" s="208"/>
      <c r="H95" s="185">
        <v>2512</v>
      </c>
      <c r="I95" s="184"/>
      <c r="J95" s="185">
        <v>0</v>
      </c>
      <c r="K95" s="185"/>
      <c r="L95" s="185">
        <v>0</v>
      </c>
    </row>
    <row r="96" spans="2:12">
      <c r="B96" s="21" t="s">
        <v>65</v>
      </c>
      <c r="D96" s="26"/>
      <c r="E96" s="26"/>
      <c r="F96" s="131">
        <v>15080</v>
      </c>
      <c r="G96" s="208"/>
      <c r="H96" s="131">
        <v>15050</v>
      </c>
      <c r="I96" s="184"/>
      <c r="J96" s="131">
        <v>944</v>
      </c>
      <c r="K96" s="141"/>
      <c r="L96" s="131">
        <v>915</v>
      </c>
    </row>
    <row r="97" spans="2:12" ht="20.399999999999999">
      <c r="B97" s="25" t="s">
        <v>66</v>
      </c>
      <c r="C97" s="25"/>
      <c r="D97" s="26"/>
      <c r="E97" s="26"/>
      <c r="F97" s="213">
        <f>SUM(F82:F96)</f>
        <v>437191</v>
      </c>
      <c r="G97" s="208"/>
      <c r="H97" s="213">
        <f>SUM(H82:H96)</f>
        <v>509456</v>
      </c>
      <c r="I97" s="208"/>
      <c r="J97" s="213">
        <f>SUM(J82:J96)</f>
        <v>106479</v>
      </c>
      <c r="K97" s="141"/>
      <c r="L97" s="213">
        <f>SUM(L82:L96)</f>
        <v>144013</v>
      </c>
    </row>
    <row r="98" spans="2:12" ht="20.399999999999999">
      <c r="B98" s="25"/>
      <c r="C98" s="25"/>
      <c r="D98" s="26"/>
      <c r="E98" s="26"/>
      <c r="F98" s="26"/>
      <c r="G98" s="214"/>
      <c r="H98" s="31"/>
      <c r="I98" s="31"/>
      <c r="J98" s="215"/>
      <c r="K98" s="30"/>
      <c r="L98" s="215"/>
    </row>
    <row r="99" spans="2:12" ht="20.399999999999999">
      <c r="B99" s="25" t="s">
        <v>67</v>
      </c>
      <c r="C99" s="25"/>
      <c r="D99" s="26"/>
      <c r="E99" s="26"/>
      <c r="F99" s="26"/>
      <c r="G99" s="214"/>
      <c r="H99" s="31"/>
      <c r="I99" s="31"/>
      <c r="J99" s="215"/>
      <c r="K99" s="30"/>
      <c r="L99" s="215"/>
    </row>
    <row r="100" spans="2:12">
      <c r="B100" s="21" t="s">
        <v>68</v>
      </c>
      <c r="D100" s="26">
        <v>25</v>
      </c>
      <c r="E100" s="26"/>
      <c r="F100" s="185">
        <v>9476</v>
      </c>
      <c r="G100" s="208"/>
      <c r="H100" s="185">
        <v>8050</v>
      </c>
      <c r="I100" s="216"/>
      <c r="J100" s="185">
        <v>5878</v>
      </c>
      <c r="K100" s="141"/>
      <c r="L100" s="185">
        <v>4817</v>
      </c>
    </row>
    <row r="101" spans="2:12" hidden="1">
      <c r="B101" s="21" t="s">
        <v>69</v>
      </c>
      <c r="D101" s="26"/>
      <c r="E101" s="26"/>
      <c r="F101" s="185">
        <v>0</v>
      </c>
      <c r="G101" s="208"/>
      <c r="H101" s="185">
        <v>0</v>
      </c>
      <c r="I101" s="216"/>
      <c r="J101" s="185">
        <v>0</v>
      </c>
      <c r="K101" s="141"/>
      <c r="L101" s="185">
        <v>0</v>
      </c>
    </row>
    <row r="102" spans="2:12">
      <c r="B102" s="21" t="s">
        <v>333</v>
      </c>
      <c r="D102" s="26">
        <v>26</v>
      </c>
      <c r="E102" s="26"/>
      <c r="F102" s="186">
        <v>1404937</v>
      </c>
      <c r="G102" s="208"/>
      <c r="H102" s="186">
        <v>1362543</v>
      </c>
      <c r="I102" s="216"/>
      <c r="J102" s="216">
        <v>60000</v>
      </c>
      <c r="K102" s="185"/>
      <c r="L102" s="216">
        <v>0</v>
      </c>
    </row>
    <row r="103" spans="2:12" hidden="1">
      <c r="B103" s="21" t="s">
        <v>70</v>
      </c>
      <c r="D103" s="26"/>
      <c r="E103" s="26"/>
      <c r="F103" s="186">
        <v>0</v>
      </c>
      <c r="G103" s="208"/>
      <c r="H103" s="186">
        <v>0</v>
      </c>
      <c r="I103" s="216"/>
      <c r="J103" s="185">
        <v>0</v>
      </c>
      <c r="K103" s="185"/>
      <c r="L103" s="185">
        <v>0</v>
      </c>
    </row>
    <row r="104" spans="2:12" hidden="1">
      <c r="B104" s="21" t="s">
        <v>71</v>
      </c>
      <c r="D104" s="26"/>
      <c r="E104" s="26"/>
      <c r="F104" s="185">
        <v>0</v>
      </c>
      <c r="G104" s="208"/>
      <c r="H104" s="185">
        <v>0</v>
      </c>
      <c r="I104" s="216"/>
      <c r="J104" s="185">
        <v>0</v>
      </c>
      <c r="K104" s="185"/>
      <c r="L104" s="185">
        <v>0</v>
      </c>
    </row>
    <row r="105" spans="2:12">
      <c r="B105" s="21" t="s">
        <v>72</v>
      </c>
      <c r="D105" s="26">
        <v>30</v>
      </c>
      <c r="E105" s="26"/>
      <c r="F105" s="185">
        <v>82696</v>
      </c>
      <c r="G105" s="208"/>
      <c r="H105" s="185">
        <v>91518</v>
      </c>
      <c r="I105" s="216"/>
      <c r="J105" s="185">
        <v>82696</v>
      </c>
      <c r="K105" s="185"/>
      <c r="L105" s="185">
        <v>91518</v>
      </c>
    </row>
    <row r="106" spans="2:12">
      <c r="B106" s="21" t="s">
        <v>73</v>
      </c>
      <c r="D106" s="26">
        <v>31</v>
      </c>
      <c r="E106" s="26"/>
      <c r="F106" s="185">
        <v>3408</v>
      </c>
      <c r="G106" s="208"/>
      <c r="H106" s="185">
        <v>3168</v>
      </c>
      <c r="I106" s="216"/>
      <c r="J106" s="185">
        <v>1267</v>
      </c>
      <c r="K106" s="185"/>
      <c r="L106" s="185">
        <v>1189</v>
      </c>
    </row>
    <row r="107" spans="2:12">
      <c r="B107" s="21" t="s">
        <v>74</v>
      </c>
      <c r="D107" s="26">
        <v>35.4</v>
      </c>
      <c r="E107" s="26"/>
      <c r="F107" s="185">
        <v>96625</v>
      </c>
      <c r="G107" s="208"/>
      <c r="H107" s="185">
        <v>97088</v>
      </c>
      <c r="I107" s="216"/>
      <c r="J107" s="185">
        <v>0</v>
      </c>
      <c r="K107" s="185"/>
      <c r="L107" s="185">
        <v>0</v>
      </c>
    </row>
    <row r="108" spans="2:12">
      <c r="B108" s="21" t="s">
        <v>75</v>
      </c>
      <c r="D108" s="26"/>
      <c r="E108" s="26"/>
      <c r="F108" s="131">
        <v>0</v>
      </c>
      <c r="G108" s="208"/>
      <c r="H108" s="131">
        <v>4013</v>
      </c>
      <c r="I108" s="141"/>
      <c r="J108" s="131">
        <v>0</v>
      </c>
      <c r="K108" s="141"/>
      <c r="L108" s="131">
        <v>4013</v>
      </c>
    </row>
    <row r="109" spans="2:12" ht="20.399999999999999">
      <c r="B109" s="25" t="s">
        <v>76</v>
      </c>
      <c r="C109" s="25"/>
      <c r="D109" s="26"/>
      <c r="E109" s="26"/>
      <c r="F109" s="213">
        <f>SUM(F100:F108)</f>
        <v>1597142</v>
      </c>
      <c r="G109" s="208"/>
      <c r="H109" s="213">
        <f>SUM(H100:H108)</f>
        <v>1566380</v>
      </c>
      <c r="I109" s="141"/>
      <c r="J109" s="217">
        <f>SUM(J100:J108)</f>
        <v>149841</v>
      </c>
      <c r="K109" s="141"/>
      <c r="L109" s="217">
        <f>SUM(L100:L108)</f>
        <v>101537</v>
      </c>
    </row>
    <row r="110" spans="2:12" ht="20.399999999999999">
      <c r="B110" s="25" t="s">
        <v>77</v>
      </c>
      <c r="C110" s="25"/>
      <c r="D110" s="26"/>
      <c r="E110" s="26"/>
      <c r="F110" s="218">
        <f>F97+F109</f>
        <v>2034333</v>
      </c>
      <c r="G110" s="208"/>
      <c r="H110" s="218">
        <f>H97+H109</f>
        <v>2075836</v>
      </c>
      <c r="I110" s="141"/>
      <c r="J110" s="219">
        <f>J97+J109</f>
        <v>256320</v>
      </c>
      <c r="K110" s="142"/>
      <c r="L110" s="219">
        <f>L97+L109</f>
        <v>245550</v>
      </c>
    </row>
    <row r="111" spans="2:12" ht="20.399999999999999">
      <c r="B111" s="25"/>
      <c r="C111" s="25"/>
      <c r="D111" s="26"/>
      <c r="E111" s="26"/>
      <c r="F111" s="26"/>
      <c r="G111" s="214"/>
      <c r="H111" s="30"/>
      <c r="I111" s="30"/>
      <c r="J111" s="220"/>
      <c r="K111" s="4"/>
      <c r="L111" s="220"/>
    </row>
    <row r="112" spans="2:12" ht="20.399999999999999">
      <c r="B112" s="25"/>
      <c r="C112" s="25"/>
      <c r="D112" s="26"/>
      <c r="E112" s="26"/>
      <c r="F112" s="26"/>
      <c r="G112" s="214"/>
      <c r="H112" s="30"/>
      <c r="I112" s="30"/>
      <c r="J112" s="220"/>
      <c r="K112" s="4"/>
      <c r="L112" s="220"/>
    </row>
    <row r="113" spans="2:12" ht="20.399999999999999">
      <c r="B113" s="25"/>
      <c r="C113" s="25"/>
      <c r="D113" s="26"/>
      <c r="E113" s="26"/>
      <c r="F113" s="26"/>
      <c r="G113" s="214"/>
      <c r="H113" s="30"/>
      <c r="I113" s="30"/>
      <c r="J113" s="220"/>
      <c r="K113" s="4"/>
      <c r="L113" s="220"/>
    </row>
    <row r="114" spans="2:12" ht="20.399999999999999">
      <c r="B114" s="25"/>
      <c r="C114" s="25"/>
      <c r="D114" s="26"/>
      <c r="E114" s="26"/>
      <c r="F114" s="26"/>
      <c r="G114" s="214"/>
      <c r="H114" s="30"/>
      <c r="I114" s="30"/>
      <c r="J114" s="220"/>
      <c r="K114" s="4"/>
      <c r="L114" s="220"/>
    </row>
    <row r="115" spans="2:12" ht="20.399999999999999">
      <c r="B115" s="25"/>
      <c r="C115" s="25"/>
      <c r="D115" s="26"/>
      <c r="E115" s="26"/>
      <c r="F115" s="26"/>
      <c r="G115" s="214"/>
      <c r="H115" s="30"/>
      <c r="I115" s="30"/>
      <c r="J115" s="220"/>
      <c r="K115" s="4"/>
      <c r="L115" s="220"/>
    </row>
    <row r="116" spans="2:12" ht="20.399999999999999">
      <c r="B116" s="25"/>
      <c r="C116" s="25"/>
      <c r="D116" s="26"/>
      <c r="E116" s="26"/>
      <c r="F116" s="26"/>
      <c r="G116" s="214"/>
      <c r="H116" s="30"/>
      <c r="I116" s="30"/>
      <c r="J116" s="220"/>
      <c r="K116" s="4"/>
      <c r="L116" s="220"/>
    </row>
    <row r="117" spans="2:12" ht="20.399999999999999">
      <c r="B117" s="25"/>
      <c r="C117" s="25"/>
      <c r="D117" s="26"/>
      <c r="E117" s="26"/>
      <c r="F117" s="26"/>
      <c r="G117" s="214"/>
      <c r="H117" s="30"/>
      <c r="I117" s="30"/>
      <c r="J117" s="220"/>
      <c r="K117" s="4"/>
      <c r="L117" s="220"/>
    </row>
    <row r="118" spans="2:12" ht="20.399999999999999">
      <c r="B118" s="25"/>
      <c r="C118" s="25"/>
      <c r="D118" s="26"/>
      <c r="E118" s="26"/>
      <c r="F118" s="26"/>
      <c r="G118" s="214"/>
      <c r="H118" s="30"/>
      <c r="I118" s="30"/>
      <c r="J118" s="220"/>
      <c r="K118" s="4"/>
      <c r="L118" s="220"/>
    </row>
    <row r="119" spans="2:12">
      <c r="B119" s="266" t="s">
        <v>52</v>
      </c>
      <c r="C119" s="266"/>
      <c r="D119" s="266"/>
      <c r="E119" s="266"/>
      <c r="F119" s="266"/>
      <c r="G119" s="266"/>
      <c r="H119" s="266"/>
      <c r="I119" s="266"/>
      <c r="J119" s="266"/>
      <c r="K119" s="266"/>
      <c r="L119" s="266"/>
    </row>
    <row r="120" spans="2:12">
      <c r="B120" s="266" t="s">
        <v>53</v>
      </c>
      <c r="C120" s="266"/>
      <c r="D120" s="266"/>
      <c r="E120" s="266"/>
      <c r="F120" s="266"/>
      <c r="G120" s="266"/>
      <c r="H120" s="266"/>
      <c r="I120" s="266"/>
      <c r="J120" s="266"/>
      <c r="K120" s="266"/>
      <c r="L120" s="266"/>
    </row>
    <row r="121" spans="2:12" ht="20.399999999999999">
      <c r="B121" s="25"/>
      <c r="C121" s="25"/>
      <c r="D121" s="26"/>
      <c r="E121" s="26"/>
      <c r="F121" s="26"/>
      <c r="G121" s="214"/>
      <c r="H121" s="30"/>
      <c r="I121" s="30"/>
      <c r="J121" s="220"/>
      <c r="K121" s="4"/>
      <c r="L121" s="220"/>
    </row>
    <row r="122" spans="2:12">
      <c r="B122" s="265" t="s">
        <v>89</v>
      </c>
      <c r="C122" s="265"/>
      <c r="D122" s="266"/>
      <c r="E122" s="266"/>
      <c r="F122" s="266"/>
      <c r="G122" s="266"/>
      <c r="H122" s="266"/>
      <c r="I122" s="266"/>
      <c r="J122" s="266"/>
      <c r="K122" s="266"/>
      <c r="L122" s="266"/>
    </row>
    <row r="123" spans="2:12">
      <c r="B123" s="18"/>
      <c r="C123" s="18"/>
      <c r="J123" s="18"/>
    </row>
    <row r="124" spans="2:12">
      <c r="B124" s="18"/>
      <c r="C124" s="18"/>
      <c r="J124" s="18"/>
    </row>
    <row r="125" spans="2:12" ht="20.399999999999999">
      <c r="B125" s="267" t="s">
        <v>0</v>
      </c>
      <c r="C125" s="267"/>
      <c r="D125" s="267"/>
      <c r="E125" s="267"/>
      <c r="F125" s="267"/>
      <c r="G125" s="267"/>
      <c r="H125" s="267"/>
      <c r="I125" s="267"/>
      <c r="J125" s="267"/>
      <c r="K125" s="267"/>
      <c r="L125" s="267"/>
    </row>
    <row r="126" spans="2:12" ht="20.399999999999999">
      <c r="B126" s="267" t="s">
        <v>226</v>
      </c>
      <c r="C126" s="267"/>
      <c r="D126" s="267"/>
      <c r="E126" s="267"/>
      <c r="F126" s="267"/>
      <c r="G126" s="267"/>
      <c r="H126" s="267"/>
      <c r="I126" s="267"/>
      <c r="J126" s="267"/>
      <c r="K126" s="267"/>
      <c r="L126" s="267"/>
    </row>
    <row r="127" spans="2:12" ht="20.399999999999999">
      <c r="B127" s="267" t="s">
        <v>300</v>
      </c>
      <c r="C127" s="267"/>
      <c r="D127" s="267"/>
      <c r="E127" s="267"/>
      <c r="F127" s="267"/>
      <c r="G127" s="267"/>
      <c r="H127" s="267"/>
      <c r="I127" s="267"/>
      <c r="J127" s="267"/>
      <c r="K127" s="267"/>
      <c r="L127" s="267"/>
    </row>
    <row r="128" spans="2:12" ht="11.55" customHeight="1">
      <c r="B128" s="193"/>
      <c r="C128" s="193"/>
      <c r="D128" s="193"/>
      <c r="E128" s="193"/>
      <c r="F128" s="193"/>
      <c r="G128" s="193"/>
      <c r="H128" s="193"/>
      <c r="I128" s="193"/>
      <c r="J128" s="193"/>
      <c r="K128" s="193"/>
      <c r="L128" s="193"/>
    </row>
    <row r="129" spans="2:12" ht="20.399999999999999">
      <c r="B129" s="19"/>
      <c r="C129" s="19"/>
      <c r="F129" s="270" t="s">
        <v>296</v>
      </c>
      <c r="G129" s="270"/>
      <c r="H129" s="270"/>
      <c r="I129" s="270"/>
      <c r="J129" s="270"/>
      <c r="K129" s="270"/>
      <c r="L129" s="270"/>
    </row>
    <row r="130" spans="2:12" ht="20.399999999999999">
      <c r="B130" s="19"/>
      <c r="C130" s="19"/>
      <c r="F130" s="268" t="s">
        <v>2</v>
      </c>
      <c r="G130" s="268"/>
      <c r="H130" s="268"/>
      <c r="I130" s="22"/>
      <c r="J130" s="268" t="s">
        <v>3</v>
      </c>
      <c r="K130" s="268"/>
      <c r="L130" s="268"/>
    </row>
    <row r="131" spans="2:12" ht="19.8" customHeight="1">
      <c r="D131" s="20" t="s">
        <v>4</v>
      </c>
      <c r="E131" s="22"/>
      <c r="F131" s="194" t="s">
        <v>297</v>
      </c>
      <c r="G131" s="22"/>
      <c r="H131" s="194" t="s">
        <v>248</v>
      </c>
      <c r="I131" s="24"/>
      <c r="J131" s="194" t="s">
        <v>297</v>
      </c>
      <c r="K131" s="22"/>
      <c r="L131" s="23" t="s">
        <v>248</v>
      </c>
    </row>
    <row r="132" spans="2:12" ht="18.600000000000001" customHeight="1">
      <c r="D132" s="22"/>
      <c r="E132" s="22"/>
      <c r="F132" s="1" t="s">
        <v>298</v>
      </c>
      <c r="G132" s="1"/>
      <c r="H132" s="1" t="s">
        <v>5</v>
      </c>
      <c r="I132" s="195"/>
      <c r="J132" s="1" t="s">
        <v>298</v>
      </c>
      <c r="K132" s="1"/>
      <c r="L132" s="1" t="s">
        <v>5</v>
      </c>
    </row>
    <row r="133" spans="2:12" ht="18.600000000000001" customHeight="1">
      <c r="D133" s="22"/>
      <c r="E133" s="22"/>
      <c r="F133" s="1" t="s">
        <v>299</v>
      </c>
      <c r="G133" s="1"/>
      <c r="H133" s="22"/>
      <c r="I133" s="195"/>
      <c r="J133" s="1" t="s">
        <v>299</v>
      </c>
      <c r="K133" s="1"/>
      <c r="L133" s="1"/>
    </row>
    <row r="134" spans="2:12" ht="20.399999999999999">
      <c r="B134" s="25" t="s">
        <v>78</v>
      </c>
      <c r="C134" s="25"/>
      <c r="D134" s="26"/>
      <c r="E134" s="26"/>
      <c r="F134" s="26"/>
      <c r="G134" s="214"/>
      <c r="H134" s="30"/>
      <c r="I134" s="30"/>
      <c r="J134" s="220"/>
      <c r="K134" s="30"/>
      <c r="L134" s="220"/>
    </row>
    <row r="135" spans="2:12">
      <c r="B135" s="21" t="s">
        <v>79</v>
      </c>
      <c r="D135" s="26"/>
      <c r="E135" s="26"/>
      <c r="F135" s="26"/>
      <c r="G135" s="214"/>
      <c r="H135" s="30"/>
      <c r="I135" s="30"/>
      <c r="J135" s="220"/>
      <c r="K135" s="30"/>
      <c r="L135" s="220"/>
    </row>
    <row r="136" spans="2:12">
      <c r="B136" s="21" t="s">
        <v>80</v>
      </c>
      <c r="G136" s="31"/>
      <c r="H136" s="31"/>
      <c r="I136" s="31"/>
      <c r="J136" s="31"/>
      <c r="K136" s="31"/>
      <c r="L136" s="31"/>
    </row>
    <row r="137" spans="2:12" hidden="1">
      <c r="B137" s="21" t="s">
        <v>231</v>
      </c>
      <c r="D137" s="26">
        <v>33</v>
      </c>
      <c r="E137" s="26"/>
      <c r="F137" s="26"/>
      <c r="G137" s="97"/>
      <c r="H137" s="221"/>
      <c r="I137" s="221"/>
      <c r="J137" s="221"/>
      <c r="K137" s="221"/>
      <c r="L137" s="221"/>
    </row>
    <row r="138" spans="2:12" ht="20.399999999999999" thickBot="1">
      <c r="B138" s="21" t="s">
        <v>334</v>
      </c>
      <c r="C138" s="21" t="s">
        <v>335</v>
      </c>
      <c r="D138" s="26">
        <v>33</v>
      </c>
      <c r="E138" s="26"/>
      <c r="F138" s="222">
        <v>23580048</v>
      </c>
      <c r="G138" s="97"/>
      <c r="H138" s="222">
        <v>23580048</v>
      </c>
      <c r="I138" s="229"/>
      <c r="J138" s="222">
        <v>23580048</v>
      </c>
      <c r="K138" s="229"/>
      <c r="L138" s="222">
        <v>23580048</v>
      </c>
    </row>
    <row r="139" spans="2:12" ht="20.399999999999999" thickTop="1">
      <c r="B139" s="21" t="s">
        <v>81</v>
      </c>
      <c r="D139" s="26"/>
      <c r="E139" s="26"/>
      <c r="F139" s="208"/>
      <c r="G139" s="97"/>
      <c r="H139" s="208"/>
      <c r="I139" s="229"/>
      <c r="J139" s="208"/>
      <c r="K139" s="229"/>
      <c r="L139" s="208"/>
    </row>
    <row r="140" spans="2:12" hidden="1">
      <c r="B140" s="21" t="s">
        <v>232</v>
      </c>
      <c r="D140" s="26"/>
      <c r="E140" s="26"/>
      <c r="F140" s="208">
        <v>0</v>
      </c>
      <c r="G140" s="97"/>
      <c r="H140" s="208">
        <v>0</v>
      </c>
      <c r="I140" s="229"/>
      <c r="J140" s="208">
        <v>0</v>
      </c>
      <c r="K140" s="208"/>
      <c r="L140" s="208">
        <v>0</v>
      </c>
    </row>
    <row r="141" spans="2:12" hidden="1">
      <c r="B141" s="21" t="s">
        <v>290</v>
      </c>
      <c r="D141" s="26"/>
      <c r="E141" s="26"/>
      <c r="F141" s="208">
        <v>0</v>
      </c>
      <c r="G141" s="97"/>
      <c r="H141" s="208">
        <v>0</v>
      </c>
      <c r="I141" s="229"/>
      <c r="J141" s="208">
        <v>0</v>
      </c>
      <c r="K141" s="208"/>
      <c r="L141" s="208">
        <v>0</v>
      </c>
    </row>
    <row r="142" spans="2:12">
      <c r="B142" s="18" t="s">
        <v>336</v>
      </c>
      <c r="C142" s="18" t="s">
        <v>337</v>
      </c>
      <c r="D142" s="26">
        <v>33</v>
      </c>
      <c r="E142" s="26"/>
      <c r="F142" s="208">
        <v>16470979</v>
      </c>
      <c r="G142" s="97"/>
      <c r="H142" s="208">
        <v>16470979</v>
      </c>
      <c r="I142" s="229"/>
      <c r="J142" s="208">
        <v>16470979</v>
      </c>
      <c r="K142" s="208"/>
      <c r="L142" s="208">
        <v>16470979</v>
      </c>
    </row>
    <row r="143" spans="2:12">
      <c r="B143" s="21" t="s">
        <v>82</v>
      </c>
      <c r="D143" s="26">
        <v>33</v>
      </c>
      <c r="E143" s="26"/>
      <c r="F143" s="182">
        <v>-13182062</v>
      </c>
      <c r="G143" s="97"/>
      <c r="H143" s="182">
        <v>-13182062</v>
      </c>
      <c r="I143" s="182"/>
      <c r="J143" s="182">
        <v>-13182062</v>
      </c>
      <c r="K143" s="182"/>
      <c r="L143" s="182">
        <v>-13182062</v>
      </c>
    </row>
    <row r="144" spans="2:12">
      <c r="B144" s="21" t="s">
        <v>83</v>
      </c>
      <c r="D144" s="26"/>
      <c r="E144" s="26"/>
      <c r="F144" s="98"/>
      <c r="G144" s="97"/>
      <c r="H144" s="86"/>
      <c r="I144" s="86"/>
      <c r="J144" s="96"/>
      <c r="K144" s="221"/>
      <c r="L144" s="96"/>
    </row>
    <row r="145" spans="2:12">
      <c r="B145" s="21" t="s">
        <v>334</v>
      </c>
      <c r="C145" s="21" t="s">
        <v>338</v>
      </c>
      <c r="D145" s="26"/>
      <c r="E145" s="26"/>
      <c r="F145" s="182">
        <f>'SE-CONSO'!H29</f>
        <v>0</v>
      </c>
      <c r="G145" s="223"/>
      <c r="H145" s="187">
        <v>0</v>
      </c>
      <c r="I145" s="28"/>
      <c r="J145" s="187">
        <v>0</v>
      </c>
      <c r="K145" s="28"/>
      <c r="L145" s="187">
        <v>0</v>
      </c>
    </row>
    <row r="146" spans="2:12">
      <c r="B146" s="21" t="s">
        <v>339</v>
      </c>
      <c r="C146" s="21" t="s">
        <v>340</v>
      </c>
      <c r="D146" s="26"/>
      <c r="E146" s="26"/>
      <c r="F146" s="182">
        <f>'SE-CONSO'!J29</f>
        <v>162926</v>
      </c>
      <c r="G146" s="223"/>
      <c r="H146" s="28">
        <v>155709</v>
      </c>
      <c r="I146" s="182"/>
      <c r="J146" s="144">
        <f>SE!J24</f>
        <v>-19073</v>
      </c>
      <c r="K146" s="28"/>
      <c r="L146" s="144">
        <v>-19213</v>
      </c>
    </row>
    <row r="147" spans="2:12">
      <c r="B147" s="21" t="s">
        <v>84</v>
      </c>
      <c r="D147" s="26"/>
      <c r="E147" s="26"/>
      <c r="F147" s="188">
        <f>'SE-CONSO'!P29</f>
        <v>-4204</v>
      </c>
      <c r="G147" s="223"/>
      <c r="H147" s="189">
        <v>-4234</v>
      </c>
      <c r="I147" s="182"/>
      <c r="J147" s="189">
        <v>0</v>
      </c>
      <c r="K147" s="28"/>
      <c r="L147" s="189">
        <v>0</v>
      </c>
    </row>
    <row r="148" spans="2:12" ht="20.399999999999999">
      <c r="B148" s="25" t="s">
        <v>85</v>
      </c>
      <c r="C148" s="25"/>
      <c r="D148" s="26"/>
      <c r="E148" s="26"/>
      <c r="F148" s="208">
        <f>SUM(F142:F147)</f>
        <v>3447639</v>
      </c>
      <c r="G148" s="223"/>
      <c r="H148" s="140">
        <f>SUM(H141:H147)</f>
        <v>3440392</v>
      </c>
      <c r="I148" s="182"/>
      <c r="J148" s="140">
        <f>SUM(J142:J147)</f>
        <v>3269844</v>
      </c>
      <c r="K148" s="28"/>
      <c r="L148" s="140">
        <f>SUM(L141:L147)</f>
        <v>3269704</v>
      </c>
    </row>
    <row r="149" spans="2:12">
      <c r="B149" s="21" t="s">
        <v>86</v>
      </c>
      <c r="D149" s="26"/>
      <c r="E149" s="26"/>
      <c r="F149" s="208">
        <f>'SE-CONSO'!T29</f>
        <v>859179</v>
      </c>
      <c r="G149" s="223"/>
      <c r="H149" s="143">
        <v>858995</v>
      </c>
      <c r="I149" s="28"/>
      <c r="J149" s="224">
        <v>0</v>
      </c>
      <c r="K149" s="224"/>
      <c r="L149" s="224">
        <v>0</v>
      </c>
    </row>
    <row r="150" spans="2:12" ht="20.399999999999999">
      <c r="B150" s="25" t="s">
        <v>87</v>
      </c>
      <c r="C150" s="25"/>
      <c r="D150" s="26"/>
      <c r="E150" s="26"/>
      <c r="F150" s="225">
        <f>SUM(F148:F149)</f>
        <v>4306818</v>
      </c>
      <c r="G150" s="223"/>
      <c r="H150" s="205">
        <f>SUM(H148:H149)</f>
        <v>4299387</v>
      </c>
      <c r="I150" s="28"/>
      <c r="J150" s="205">
        <f>SUM(J148:J149)</f>
        <v>3269844</v>
      </c>
      <c r="K150" s="28"/>
      <c r="L150" s="205">
        <f>SUM(L148:L149)</f>
        <v>3269704</v>
      </c>
    </row>
    <row r="151" spans="2:12" ht="21" thickBot="1">
      <c r="B151" s="25" t="s">
        <v>88</v>
      </c>
      <c r="C151" s="25"/>
      <c r="D151" s="26"/>
      <c r="E151" s="26"/>
      <c r="F151" s="226">
        <f>F150+F110</f>
        <v>6341151</v>
      </c>
      <c r="G151" s="223"/>
      <c r="H151" s="209">
        <f>H110+H150</f>
        <v>6375223</v>
      </c>
      <c r="I151" s="28"/>
      <c r="J151" s="190">
        <f>J110+J150</f>
        <v>3526164</v>
      </c>
      <c r="K151" s="28"/>
      <c r="L151" s="190">
        <f>L110+L150</f>
        <v>3515254</v>
      </c>
    </row>
    <row r="152" spans="2:12" ht="21" thickTop="1">
      <c r="B152" s="25"/>
      <c r="C152" s="25"/>
      <c r="D152" s="26"/>
      <c r="E152" s="26"/>
      <c r="F152" s="200"/>
      <c r="G152" s="214"/>
      <c r="H152" s="30"/>
      <c r="I152" s="30"/>
      <c r="J152" s="5"/>
      <c r="K152" s="30"/>
      <c r="L152" s="5"/>
    </row>
    <row r="153" spans="2:12" s="227" customFormat="1">
      <c r="B153" s="29" t="s">
        <v>310</v>
      </c>
      <c r="C153" s="29"/>
    </row>
    <row r="154" spans="2:12" s="227" customFormat="1">
      <c r="B154" s="29"/>
      <c r="C154" s="29"/>
    </row>
    <row r="155" spans="2:12" s="227" customFormat="1">
      <c r="B155" s="29"/>
      <c r="C155" s="29"/>
    </row>
    <row r="156" spans="2:12" s="227" customFormat="1">
      <c r="B156" s="29"/>
      <c r="C156" s="29"/>
    </row>
    <row r="157" spans="2:12" s="227" customFormat="1">
      <c r="B157" s="29"/>
      <c r="C157" s="29"/>
    </row>
    <row r="158" spans="2:12" s="227" customFormat="1">
      <c r="B158" s="29"/>
      <c r="C158" s="29"/>
    </row>
    <row r="159" spans="2:12" s="227" customFormat="1">
      <c r="B159" s="29"/>
      <c r="C159" s="29"/>
    </row>
    <row r="160" spans="2:12" s="227" customFormat="1">
      <c r="B160" s="29"/>
      <c r="C160" s="29"/>
    </row>
    <row r="161" spans="2:12" s="227" customFormat="1">
      <c r="B161" s="29"/>
      <c r="C161" s="29"/>
    </row>
    <row r="162" spans="2:12" s="227" customFormat="1">
      <c r="B162" s="29"/>
      <c r="C162" s="29"/>
    </row>
    <row r="163" spans="2:12" s="227" customFormat="1">
      <c r="B163" s="29"/>
      <c r="C163" s="29"/>
    </row>
    <row r="164" spans="2:12" s="227" customFormat="1">
      <c r="B164" s="29"/>
      <c r="C164" s="29"/>
    </row>
    <row r="165" spans="2:12" s="227" customFormat="1">
      <c r="B165" s="29"/>
      <c r="C165" s="29"/>
    </row>
    <row r="166" spans="2:12" s="227" customFormat="1">
      <c r="B166" s="29"/>
      <c r="C166" s="29"/>
    </row>
    <row r="167" spans="2:12" s="227" customFormat="1">
      <c r="B167" s="29"/>
      <c r="C167" s="29"/>
    </row>
    <row r="168" spans="2:12" s="227" customFormat="1">
      <c r="B168" s="29"/>
      <c r="C168" s="29"/>
    </row>
    <row r="169" spans="2:12" s="227" customFormat="1">
      <c r="B169" s="29"/>
      <c r="C169" s="29"/>
    </row>
    <row r="170" spans="2:12" s="227" customFormat="1">
      <c r="B170" s="29"/>
      <c r="C170" s="29"/>
    </row>
    <row r="171" spans="2:12" s="227" customFormat="1">
      <c r="B171" s="29"/>
      <c r="C171" s="29"/>
    </row>
    <row r="172" spans="2:12" s="227" customFormat="1">
      <c r="B172" s="29"/>
      <c r="C172" s="29"/>
    </row>
    <row r="173" spans="2:12" s="227" customFormat="1">
      <c r="B173" s="266" t="s">
        <v>52</v>
      </c>
      <c r="C173" s="266"/>
      <c r="D173" s="266"/>
      <c r="E173" s="266"/>
      <c r="F173" s="266"/>
      <c r="G173" s="266"/>
      <c r="H173" s="266"/>
      <c r="I173" s="266"/>
      <c r="J173" s="266"/>
      <c r="K173" s="266"/>
      <c r="L173" s="266"/>
    </row>
    <row r="174" spans="2:12" s="227" customFormat="1">
      <c r="B174" s="266" t="s">
        <v>53</v>
      </c>
      <c r="C174" s="266"/>
      <c r="D174" s="266"/>
      <c r="E174" s="266"/>
      <c r="F174" s="266"/>
      <c r="G174" s="266"/>
      <c r="H174" s="266"/>
      <c r="I174" s="266"/>
      <c r="J174" s="266"/>
      <c r="K174" s="266"/>
      <c r="L174" s="266"/>
    </row>
    <row r="175" spans="2:12" s="227" customFormat="1"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</row>
    <row r="176" spans="2:12" s="227" customFormat="1">
      <c r="B176" s="265" t="s">
        <v>121</v>
      </c>
      <c r="C176" s="265"/>
      <c r="D176" s="266"/>
      <c r="E176" s="266"/>
      <c r="F176" s="266"/>
      <c r="G176" s="266"/>
      <c r="H176" s="266"/>
      <c r="I176" s="266"/>
      <c r="J176" s="266"/>
      <c r="K176" s="266"/>
      <c r="L176" s="266"/>
    </row>
    <row r="178" spans="6:12">
      <c r="F178" s="14">
        <f>F151-F61</f>
        <v>0</v>
      </c>
      <c r="G178" s="31">
        <f>G151-G61</f>
        <v>0</v>
      </c>
      <c r="H178" s="31">
        <f>H151-H61</f>
        <v>0</v>
      </c>
      <c r="I178" s="31"/>
      <c r="J178" s="31">
        <f>J151-J61</f>
        <v>0</v>
      </c>
      <c r="K178" s="31">
        <f>K151-K61</f>
        <v>0</v>
      </c>
      <c r="L178" s="31">
        <f>L151-L61</f>
        <v>0</v>
      </c>
    </row>
  </sheetData>
  <mergeCells count="28">
    <mergeCell ref="B127:L127"/>
    <mergeCell ref="F129:L129"/>
    <mergeCell ref="F130:H130"/>
    <mergeCell ref="J130:L130"/>
    <mergeCell ref="B1:L1"/>
    <mergeCell ref="B2:L2"/>
    <mergeCell ref="B3:L3"/>
    <mergeCell ref="J6:L6"/>
    <mergeCell ref="F6:H6"/>
    <mergeCell ref="F5:L5"/>
    <mergeCell ref="B119:L119"/>
    <mergeCell ref="B120:L120"/>
    <mergeCell ref="B176:L176"/>
    <mergeCell ref="B66:L66"/>
    <mergeCell ref="B67:L67"/>
    <mergeCell ref="B70:L70"/>
    <mergeCell ref="B71:L71"/>
    <mergeCell ref="B72:L72"/>
    <mergeCell ref="B73:L73"/>
    <mergeCell ref="J76:L76"/>
    <mergeCell ref="B173:L173"/>
    <mergeCell ref="B174:L174"/>
    <mergeCell ref="B69:L69"/>
    <mergeCell ref="F76:H76"/>
    <mergeCell ref="F75:L75"/>
    <mergeCell ref="B122:L122"/>
    <mergeCell ref="B125:L125"/>
    <mergeCell ref="B126:L126"/>
  </mergeCells>
  <pageMargins left="0.55000000000000004" right="0.25" top="0.47244094488188981" bottom="0.27559055118110237" header="0.31496062992125984" footer="0.19685039370078741"/>
  <pageSetup paperSize="9" scale="77" fitToHeight="0" orientation="portrait" r:id="rId1"/>
  <rowBreaks count="2" manualBreakCount="2">
    <brk id="69" max="16383" man="1"/>
    <brk id="123" min="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E8BDD-D329-41CB-A112-66E60CB21B71}">
  <sheetPr>
    <pageSetUpPr fitToPage="1"/>
  </sheetPr>
  <dimension ref="A1:W65"/>
  <sheetViews>
    <sheetView view="pageBreakPreview" zoomScale="90" zoomScaleNormal="100" zoomScaleSheetLayoutView="90" workbookViewId="0">
      <selection activeCell="J23" sqref="J23"/>
    </sheetView>
  </sheetViews>
  <sheetFormatPr defaultColWidth="9.109375" defaultRowHeight="19.8"/>
  <cols>
    <col min="1" max="1" width="37.88671875" style="21" customWidth="1"/>
    <col min="2" max="2" width="6.5546875" style="82" customWidth="1"/>
    <col min="3" max="3" width="0.6640625" style="18" customWidth="1"/>
    <col min="4" max="4" width="14.88671875" style="18" customWidth="1"/>
    <col min="5" max="5" width="0.6640625" style="18" customWidth="1"/>
    <col min="6" max="6" width="15.33203125" style="18" customWidth="1"/>
    <col min="7" max="7" width="0.6640625" style="18" customWidth="1"/>
    <col min="8" max="8" width="11.5546875" style="18" customWidth="1"/>
    <col min="9" max="9" width="0.6640625" style="18" customWidth="1"/>
    <col min="10" max="10" width="13.77734375" style="18" customWidth="1"/>
    <col min="11" max="11" width="0.6640625" style="18" customWidth="1"/>
    <col min="12" max="12" width="18.5546875" style="18" customWidth="1"/>
    <col min="13" max="13" width="0.6640625" style="18" customWidth="1"/>
    <col min="14" max="14" width="16.44140625" style="18" customWidth="1"/>
    <col min="15" max="15" width="0.6640625" style="18" customWidth="1"/>
    <col min="16" max="16" width="12.109375" style="18" customWidth="1"/>
    <col min="17" max="17" width="0.6640625" style="18" customWidth="1"/>
    <col min="18" max="18" width="17.109375" style="18" customWidth="1"/>
    <col min="19" max="19" width="1.109375" style="18" customWidth="1"/>
    <col min="20" max="20" width="12.6640625" style="18" customWidth="1"/>
    <col min="21" max="21" width="1.109375" style="18" customWidth="1"/>
    <col min="22" max="22" width="15" style="18" customWidth="1"/>
    <col min="23" max="23" width="13.109375" style="18" customWidth="1"/>
    <col min="24" max="24" width="9.109375" style="18"/>
    <col min="25" max="25" width="12.44140625" style="18" bestFit="1" customWidth="1"/>
    <col min="26" max="16384" width="9.109375" style="18"/>
  </cols>
  <sheetData>
    <row r="1" spans="1:22" ht="20.399999999999999">
      <c r="B1" s="64"/>
      <c r="J1" s="19"/>
      <c r="K1" s="19"/>
      <c r="L1" s="19"/>
      <c r="M1" s="19"/>
      <c r="N1" s="83"/>
      <c r="O1" s="83"/>
      <c r="P1" s="83"/>
      <c r="Q1" s="83"/>
      <c r="R1" s="83"/>
      <c r="S1" s="83"/>
      <c r="T1" s="275" t="s">
        <v>305</v>
      </c>
      <c r="U1" s="275"/>
      <c r="V1" s="275"/>
    </row>
    <row r="2" spans="1:22" ht="20.399999999999999">
      <c r="A2" s="267" t="s">
        <v>0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</row>
    <row r="3" spans="1:22" ht="20.399999999999999">
      <c r="A3" s="267" t="s">
        <v>90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</row>
    <row r="4" spans="1:22" ht="20.399999999999999">
      <c r="A4" s="276" t="s">
        <v>303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</row>
    <row r="5" spans="1:22" ht="20.399999999999999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</row>
    <row r="6" spans="1:22" ht="20.399999999999999">
      <c r="A6" s="65"/>
      <c r="B6" s="64"/>
      <c r="D6" s="270" t="s">
        <v>296</v>
      </c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</row>
    <row r="7" spans="1:22" ht="20.399999999999999">
      <c r="A7" s="65"/>
      <c r="B7" s="64"/>
      <c r="D7" s="268" t="s">
        <v>2</v>
      </c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</row>
    <row r="8" spans="1:22" ht="20.399999999999999">
      <c r="A8" s="65"/>
      <c r="B8" s="64"/>
      <c r="D8" s="22"/>
      <c r="E8" s="22"/>
      <c r="F8" s="22"/>
      <c r="G8" s="22"/>
      <c r="H8" s="22"/>
      <c r="I8" s="22"/>
      <c r="J8" s="22"/>
      <c r="K8" s="22"/>
      <c r="L8" s="270" t="s">
        <v>84</v>
      </c>
      <c r="M8" s="270"/>
      <c r="N8" s="270"/>
      <c r="O8" s="270"/>
      <c r="P8" s="270"/>
      <c r="Q8" s="22"/>
      <c r="R8" s="22"/>
      <c r="S8" s="22"/>
      <c r="T8" s="22"/>
      <c r="U8" s="22"/>
      <c r="V8" s="22"/>
    </row>
    <row r="9" spans="1:22" ht="20.399999999999999">
      <c r="A9" s="66"/>
      <c r="B9" s="64"/>
      <c r="C9" s="67"/>
      <c r="E9" s="69"/>
      <c r="F9" s="19"/>
      <c r="G9" s="69"/>
      <c r="K9" s="68"/>
      <c r="L9" s="70" t="s">
        <v>91</v>
      </c>
      <c r="M9" s="68"/>
      <c r="O9" s="68"/>
      <c r="P9" s="70" t="s">
        <v>92</v>
      </c>
      <c r="Q9" s="69"/>
      <c r="R9" s="70"/>
      <c r="S9" s="69"/>
      <c r="T9" s="70"/>
      <c r="U9" s="69"/>
      <c r="V9" s="68"/>
    </row>
    <row r="10" spans="1:22" ht="20.399999999999999">
      <c r="A10" s="66"/>
      <c r="B10" s="64"/>
      <c r="C10" s="67"/>
      <c r="D10" s="68"/>
      <c r="E10" s="69"/>
      <c r="G10" s="69"/>
      <c r="H10" s="273" t="s">
        <v>83</v>
      </c>
      <c r="I10" s="273"/>
      <c r="J10" s="273"/>
      <c r="K10" s="68"/>
      <c r="L10" s="70" t="s">
        <v>93</v>
      </c>
      <c r="M10" s="68"/>
      <c r="N10" s="70" t="s">
        <v>94</v>
      </c>
      <c r="O10" s="68"/>
      <c r="P10" s="70" t="s">
        <v>95</v>
      </c>
      <c r="Q10" s="69"/>
      <c r="R10" s="70"/>
      <c r="S10" s="69"/>
      <c r="T10" s="70" t="s">
        <v>96</v>
      </c>
    </row>
    <row r="11" spans="1:22" ht="20.399999999999999">
      <c r="A11" s="80"/>
      <c r="B11" s="64"/>
      <c r="C11" s="75"/>
      <c r="D11" s="70" t="s">
        <v>97</v>
      </c>
      <c r="E11" s="84"/>
      <c r="F11" s="61" t="s">
        <v>98</v>
      </c>
      <c r="G11" s="84"/>
      <c r="H11" s="70" t="s">
        <v>99</v>
      </c>
      <c r="I11" s="84"/>
      <c r="J11" s="70"/>
      <c r="K11" s="70"/>
      <c r="L11" s="70" t="s">
        <v>100</v>
      </c>
      <c r="M11" s="70"/>
      <c r="N11" s="70" t="s">
        <v>101</v>
      </c>
      <c r="O11" s="70"/>
      <c r="P11" s="70" t="s">
        <v>102</v>
      </c>
      <c r="Q11" s="84"/>
      <c r="R11" s="22" t="s">
        <v>103</v>
      </c>
      <c r="S11" s="84"/>
      <c r="T11" s="22" t="s">
        <v>104</v>
      </c>
      <c r="U11" s="84"/>
      <c r="V11" s="22" t="s">
        <v>103</v>
      </c>
    </row>
    <row r="12" spans="1:22" ht="20.100000000000001" customHeight="1">
      <c r="A12" s="66"/>
      <c r="B12" s="20" t="s">
        <v>4</v>
      </c>
      <c r="C12" s="73"/>
      <c r="D12" s="71" t="s">
        <v>105</v>
      </c>
      <c r="E12" s="69"/>
      <c r="F12" s="74" t="s">
        <v>106</v>
      </c>
      <c r="G12" s="69"/>
      <c r="H12" s="71" t="s">
        <v>107</v>
      </c>
      <c r="I12" s="69"/>
      <c r="J12" s="74" t="s">
        <v>108</v>
      </c>
      <c r="K12" s="70"/>
      <c r="L12" s="20" t="s">
        <v>109</v>
      </c>
      <c r="M12" s="70"/>
      <c r="N12" s="74" t="s">
        <v>110</v>
      </c>
      <c r="O12" s="70"/>
      <c r="P12" s="74" t="s">
        <v>111</v>
      </c>
      <c r="Q12" s="69"/>
      <c r="R12" s="74" t="s">
        <v>112</v>
      </c>
      <c r="S12" s="69"/>
      <c r="T12" s="74" t="s">
        <v>113</v>
      </c>
      <c r="U12" s="69"/>
      <c r="V12" s="71" t="s">
        <v>114</v>
      </c>
    </row>
    <row r="13" spans="1:22">
      <c r="A13" s="80" t="s">
        <v>228</v>
      </c>
      <c r="B13" s="64"/>
      <c r="C13" s="73"/>
      <c r="D13" s="137">
        <v>16470976</v>
      </c>
      <c r="E13" s="90"/>
      <c r="F13" s="137">
        <v>-13182061</v>
      </c>
      <c r="G13" s="91"/>
      <c r="H13" s="91">
        <v>0</v>
      </c>
      <c r="I13" s="90"/>
      <c r="J13" s="137">
        <v>214717</v>
      </c>
      <c r="K13" s="90"/>
      <c r="L13" s="2">
        <v>0</v>
      </c>
      <c r="M13" s="28"/>
      <c r="N13" s="2">
        <v>-4360</v>
      </c>
      <c r="O13" s="28"/>
      <c r="P13" s="2">
        <f>SUM(L13:N13)</f>
        <v>-4360</v>
      </c>
      <c r="Q13" s="28"/>
      <c r="R13" s="28">
        <f>SUM(P13,D13:J13)</f>
        <v>3499272</v>
      </c>
      <c r="S13" s="28"/>
      <c r="T13" s="140">
        <v>858896</v>
      </c>
      <c r="U13" s="28"/>
      <c r="V13" s="137">
        <f>SUM(R13:T13)</f>
        <v>4358168</v>
      </c>
    </row>
    <row r="14" spans="1:22">
      <c r="A14" s="80" t="s">
        <v>229</v>
      </c>
      <c r="B14" s="64"/>
      <c r="C14" s="73"/>
      <c r="D14" s="2">
        <v>0</v>
      </c>
      <c r="E14" s="90"/>
      <c r="F14" s="2">
        <v>0</v>
      </c>
      <c r="G14" s="91"/>
      <c r="H14" s="91">
        <v>0</v>
      </c>
      <c r="I14" s="90"/>
      <c r="J14" s="2">
        <v>5416</v>
      </c>
      <c r="K14" s="90"/>
      <c r="L14" s="2">
        <v>0</v>
      </c>
      <c r="M14" s="28"/>
      <c r="N14" s="2">
        <v>0</v>
      </c>
      <c r="O14" s="28"/>
      <c r="P14" s="2">
        <f>SUM(L14:N14)</f>
        <v>0</v>
      </c>
      <c r="Q14" s="28"/>
      <c r="R14" s="2">
        <f>SUM(P14,D14:J14)</f>
        <v>5416</v>
      </c>
      <c r="S14" s="28"/>
      <c r="T14" s="28">
        <v>0</v>
      </c>
      <c r="U14" s="28"/>
      <c r="V14" s="2">
        <f>SUM(R14:T14)</f>
        <v>5416</v>
      </c>
    </row>
    <row r="15" spans="1:22">
      <c r="A15" s="80" t="s">
        <v>230</v>
      </c>
      <c r="B15" s="64"/>
      <c r="C15" s="73"/>
      <c r="D15" s="137">
        <f>SUM(D13:D14)</f>
        <v>16470976</v>
      </c>
      <c r="E15" s="90"/>
      <c r="F15" s="137">
        <f>SUM(F13:F14)</f>
        <v>-13182061</v>
      </c>
      <c r="G15" s="91"/>
      <c r="H15" s="89">
        <f>SUM(H13:H14)</f>
        <v>0</v>
      </c>
      <c r="I15" s="90"/>
      <c r="J15" s="137">
        <f>SUM(J13:J14)</f>
        <v>220133</v>
      </c>
      <c r="K15" s="90"/>
      <c r="L15" s="137">
        <f>SUM(L13:L14)</f>
        <v>0</v>
      </c>
      <c r="M15" s="28"/>
      <c r="N15" s="137">
        <f>SUM(N13:N14)</f>
        <v>-4360</v>
      </c>
      <c r="O15" s="28"/>
      <c r="P15" s="137">
        <f>SUM(P13:P14)</f>
        <v>-4360</v>
      </c>
      <c r="Q15" s="28"/>
      <c r="R15" s="137">
        <f>SUM(R13:R14)</f>
        <v>3504688</v>
      </c>
      <c r="S15" s="28"/>
      <c r="T15" s="137">
        <f>SUM(T13:T14)</f>
        <v>858896</v>
      </c>
      <c r="U15" s="28"/>
      <c r="V15" s="137">
        <f>SUM(V13:V14)</f>
        <v>4363584</v>
      </c>
    </row>
    <row r="16" spans="1:22">
      <c r="A16" s="66" t="s">
        <v>115</v>
      </c>
      <c r="B16" s="64">
        <v>33</v>
      </c>
      <c r="C16" s="73"/>
      <c r="D16" s="2">
        <v>3</v>
      </c>
      <c r="E16" s="90"/>
      <c r="F16" s="2">
        <v>-1</v>
      </c>
      <c r="G16" s="91"/>
      <c r="H16" s="91">
        <v>0</v>
      </c>
      <c r="I16" s="90"/>
      <c r="J16" s="2">
        <v>0</v>
      </c>
      <c r="K16" s="90"/>
      <c r="L16" s="2">
        <v>0</v>
      </c>
      <c r="M16" s="28"/>
      <c r="N16" s="2">
        <v>0</v>
      </c>
      <c r="O16" s="28"/>
      <c r="P16" s="2">
        <v>0</v>
      </c>
      <c r="Q16" s="28"/>
      <c r="R16" s="28">
        <f t="shared" ref="R16:R18" si="0">SUM(J16+P16+H16+F16+D16)</f>
        <v>2</v>
      </c>
      <c r="S16" s="28"/>
      <c r="T16" s="28">
        <v>0</v>
      </c>
      <c r="U16" s="28"/>
      <c r="V16" s="2">
        <f>SUM(R16:T16)</f>
        <v>2</v>
      </c>
    </row>
    <row r="17" spans="1:23" hidden="1">
      <c r="A17" s="66" t="s">
        <v>118</v>
      </c>
      <c r="B17" s="64"/>
      <c r="C17" s="73"/>
      <c r="D17" s="91">
        <v>0</v>
      </c>
      <c r="E17" s="90"/>
      <c r="F17" s="2">
        <v>0</v>
      </c>
      <c r="G17" s="91"/>
      <c r="H17" s="91">
        <v>0</v>
      </c>
      <c r="I17" s="90"/>
      <c r="J17" s="2">
        <v>0</v>
      </c>
      <c r="K17" s="90"/>
      <c r="L17" s="2">
        <v>0</v>
      </c>
      <c r="M17" s="28"/>
      <c r="N17" s="2">
        <v>0</v>
      </c>
      <c r="O17" s="28"/>
      <c r="P17" s="2">
        <v>0</v>
      </c>
      <c r="Q17" s="28"/>
      <c r="R17" s="28">
        <f t="shared" si="0"/>
        <v>0</v>
      </c>
      <c r="S17" s="28"/>
      <c r="T17" s="28"/>
      <c r="U17" s="28"/>
      <c r="V17" s="2">
        <f>SUM(R17:T17)</f>
        <v>0</v>
      </c>
    </row>
    <row r="18" spans="1:23" hidden="1">
      <c r="A18" s="66" t="s">
        <v>119</v>
      </c>
      <c r="B18" s="64"/>
      <c r="C18" s="73"/>
      <c r="D18" s="91">
        <v>0</v>
      </c>
      <c r="E18" s="90"/>
      <c r="F18" s="2">
        <v>0</v>
      </c>
      <c r="G18" s="91"/>
      <c r="H18" s="91">
        <v>0</v>
      </c>
      <c r="I18" s="90"/>
      <c r="J18" s="2"/>
      <c r="K18" s="90"/>
      <c r="L18" s="2">
        <v>0</v>
      </c>
      <c r="M18" s="28"/>
      <c r="N18" s="2">
        <v>0</v>
      </c>
      <c r="O18" s="28"/>
      <c r="P18" s="2">
        <v>0</v>
      </c>
      <c r="Q18" s="28"/>
      <c r="R18" s="28">
        <f t="shared" si="0"/>
        <v>0</v>
      </c>
      <c r="S18" s="28"/>
      <c r="T18" s="28"/>
      <c r="U18" s="28"/>
      <c r="V18" s="2">
        <f>SUM(R18:T18)</f>
        <v>0</v>
      </c>
    </row>
    <row r="19" spans="1:23" hidden="1">
      <c r="A19" s="76" t="s">
        <v>116</v>
      </c>
      <c r="B19" s="64"/>
      <c r="C19" s="73"/>
      <c r="D19" s="91">
        <v>0</v>
      </c>
      <c r="E19" s="90"/>
      <c r="F19" s="2">
        <v>0</v>
      </c>
      <c r="G19" s="91"/>
      <c r="H19" s="91">
        <v>0</v>
      </c>
      <c r="I19" s="90"/>
      <c r="J19" s="2"/>
      <c r="K19" s="90"/>
      <c r="L19" s="2"/>
      <c r="M19" s="28"/>
      <c r="N19" s="2"/>
      <c r="O19" s="28"/>
      <c r="P19" s="2">
        <f>SUM(L19:N19)</f>
        <v>0</v>
      </c>
      <c r="Q19" s="28"/>
      <c r="R19" s="141">
        <f>SUM(J19+P19+H19+F19+D19)</f>
        <v>0</v>
      </c>
      <c r="S19" s="28"/>
      <c r="T19" s="28">
        <v>0</v>
      </c>
      <c r="U19" s="28"/>
      <c r="V19" s="142">
        <f t="shared" ref="V19" si="1">SUM(R19:T19)</f>
        <v>0</v>
      </c>
    </row>
    <row r="20" spans="1:23">
      <c r="A20" s="21" t="s">
        <v>308</v>
      </c>
      <c r="B20" s="64"/>
      <c r="C20" s="73"/>
      <c r="D20" s="90">
        <v>0</v>
      </c>
      <c r="E20" s="90"/>
      <c r="F20" s="28">
        <v>0</v>
      </c>
      <c r="G20" s="90"/>
      <c r="H20" s="91">
        <v>0</v>
      </c>
      <c r="I20" s="90"/>
      <c r="J20" s="139">
        <f>PL!H91</f>
        <v>9357</v>
      </c>
      <c r="K20" s="90"/>
      <c r="L20" s="2">
        <v>0</v>
      </c>
      <c r="M20" s="28"/>
      <c r="N20" s="2">
        <v>13337</v>
      </c>
      <c r="O20" s="28"/>
      <c r="P20" s="2">
        <f>SUM(L20:N20)</f>
        <v>13337</v>
      </c>
      <c r="Q20" s="28"/>
      <c r="R20" s="28">
        <f>SUM(J20+P20+H20+F20+D20)</f>
        <v>22694</v>
      </c>
      <c r="S20" s="28"/>
      <c r="T20" s="143">
        <f>PL!H96</f>
        <v>8873</v>
      </c>
      <c r="U20" s="28"/>
      <c r="V20" s="2">
        <f>SUM(R20:T20)</f>
        <v>31567</v>
      </c>
    </row>
    <row r="21" spans="1:23" ht="20.399999999999999" thickBot="1">
      <c r="A21" s="80" t="s">
        <v>306</v>
      </c>
      <c r="B21" s="26"/>
      <c r="D21" s="138">
        <f>SUM(D15:D20)</f>
        <v>16470979</v>
      </c>
      <c r="E21" s="90"/>
      <c r="F21" s="138">
        <f>SUM(F15:F20)</f>
        <v>-13182062</v>
      </c>
      <c r="G21" s="91"/>
      <c r="H21" s="92">
        <f>SUM(H15:H20)</f>
        <v>0</v>
      </c>
      <c r="I21" s="90"/>
      <c r="J21" s="138">
        <f>SUM(J15:J20)</f>
        <v>229490</v>
      </c>
      <c r="K21" s="90"/>
      <c r="L21" s="138">
        <f>SUM(L15:L20)</f>
        <v>0</v>
      </c>
      <c r="M21" s="28"/>
      <c r="N21" s="138">
        <f>SUM(N15:N20)</f>
        <v>8977</v>
      </c>
      <c r="O21" s="28"/>
      <c r="P21" s="138">
        <f>SUM(P15:P20)</f>
        <v>8977</v>
      </c>
      <c r="Q21" s="28"/>
      <c r="R21" s="138">
        <f>SUM(R15:R20)</f>
        <v>3527384</v>
      </c>
      <c r="S21" s="28"/>
      <c r="T21" s="138">
        <f>SUM(T15:T20)</f>
        <v>867769</v>
      </c>
      <c r="U21" s="28"/>
      <c r="V21" s="138">
        <f>SUM(V15:V20)</f>
        <v>4395153</v>
      </c>
    </row>
    <row r="22" spans="1:23" ht="20.399999999999999" thickTop="1">
      <c r="A22" s="80"/>
      <c r="B22" s="26"/>
      <c r="D22" s="2"/>
      <c r="E22" s="28"/>
      <c r="F22" s="2"/>
      <c r="G22" s="2"/>
      <c r="H22" s="2"/>
      <c r="I22" s="28"/>
      <c r="J22" s="2"/>
      <c r="K22" s="28"/>
      <c r="L22" s="2"/>
      <c r="M22" s="28"/>
      <c r="N22" s="2"/>
      <c r="O22" s="28"/>
      <c r="P22" s="2"/>
      <c r="Q22" s="28"/>
      <c r="R22" s="2"/>
      <c r="S22" s="28"/>
      <c r="T22" s="28"/>
      <c r="U22" s="28"/>
      <c r="V22" s="2"/>
    </row>
    <row r="23" spans="1:23">
      <c r="A23" s="80" t="s">
        <v>307</v>
      </c>
      <c r="B23" s="26"/>
      <c r="D23" s="2">
        <v>16470979</v>
      </c>
      <c r="E23" s="28"/>
      <c r="F23" s="2">
        <v>-13182062</v>
      </c>
      <c r="G23" s="2"/>
      <c r="H23" s="2">
        <v>0</v>
      </c>
      <c r="I23" s="28"/>
      <c r="J23" s="2">
        <v>155709</v>
      </c>
      <c r="K23" s="28"/>
      <c r="L23" s="2">
        <v>0</v>
      </c>
      <c r="M23" s="28"/>
      <c r="N23" s="2">
        <v>-4234</v>
      </c>
      <c r="O23" s="28"/>
      <c r="P23" s="2">
        <v>-4234</v>
      </c>
      <c r="Q23" s="28"/>
      <c r="R23" s="2">
        <v>3440392</v>
      </c>
      <c r="S23" s="28"/>
      <c r="T23" s="2">
        <v>858995</v>
      </c>
      <c r="U23" s="28"/>
      <c r="V23" s="28">
        <v>4299387</v>
      </c>
    </row>
    <row r="24" spans="1:23" hidden="1">
      <c r="A24" s="80" t="s">
        <v>115</v>
      </c>
      <c r="B24" s="26">
        <v>34</v>
      </c>
      <c r="D24" s="2">
        <v>0</v>
      </c>
      <c r="E24" s="28"/>
      <c r="F24" s="2">
        <v>0</v>
      </c>
      <c r="G24" s="2"/>
      <c r="H24" s="2">
        <v>0</v>
      </c>
      <c r="I24" s="28"/>
      <c r="J24" s="2">
        <v>0</v>
      </c>
      <c r="K24" s="28"/>
      <c r="L24" s="2">
        <v>0</v>
      </c>
      <c r="M24" s="28"/>
      <c r="N24" s="2">
        <v>0</v>
      </c>
      <c r="O24" s="28"/>
      <c r="P24" s="2">
        <f>SUM(L24:N24)</f>
        <v>0</v>
      </c>
      <c r="Q24" s="28"/>
      <c r="R24" s="141">
        <f>SUM(D24:J24)</f>
        <v>0</v>
      </c>
      <c r="S24" s="28"/>
      <c r="T24" s="28">
        <v>0</v>
      </c>
      <c r="U24" s="28"/>
      <c r="V24" s="28">
        <f>SUM(R24:T24)</f>
        <v>0</v>
      </c>
    </row>
    <row r="25" spans="1:23" hidden="1">
      <c r="A25" s="80" t="s">
        <v>118</v>
      </c>
      <c r="B25" s="26"/>
      <c r="D25" s="2">
        <v>0</v>
      </c>
      <c r="E25" s="2"/>
      <c r="F25" s="2">
        <v>0</v>
      </c>
      <c r="G25" s="2"/>
      <c r="H25" s="2">
        <v>0</v>
      </c>
      <c r="I25" s="28"/>
      <c r="J25" s="2">
        <v>0</v>
      </c>
      <c r="K25" s="28"/>
      <c r="L25" s="2">
        <v>0</v>
      </c>
      <c r="M25" s="28"/>
      <c r="N25" s="2">
        <v>0</v>
      </c>
      <c r="O25" s="28"/>
      <c r="P25" s="2">
        <f>SUM(L25:N25)</f>
        <v>0</v>
      </c>
      <c r="Q25" s="28"/>
      <c r="R25" s="28">
        <v>0</v>
      </c>
      <c r="S25" s="28"/>
      <c r="T25" s="28">
        <v>0</v>
      </c>
      <c r="U25" s="28"/>
      <c r="V25" s="28">
        <v>0</v>
      </c>
    </row>
    <row r="26" spans="1:23" hidden="1">
      <c r="A26" s="80" t="s">
        <v>119</v>
      </c>
      <c r="B26" s="26"/>
      <c r="D26" s="2">
        <v>0</v>
      </c>
      <c r="E26" s="2"/>
      <c r="F26" s="2">
        <v>0</v>
      </c>
      <c r="G26" s="2"/>
      <c r="H26" s="2">
        <v>0</v>
      </c>
      <c r="I26" s="28"/>
      <c r="J26" s="2">
        <v>0</v>
      </c>
      <c r="K26" s="28"/>
      <c r="L26" s="2">
        <v>0</v>
      </c>
      <c r="M26" s="28"/>
      <c r="N26" s="2">
        <v>0</v>
      </c>
      <c r="O26" s="28"/>
      <c r="P26" s="2">
        <f t="shared" ref="P26" si="2">SUM(L26:N26)</f>
        <v>0</v>
      </c>
      <c r="Q26" s="28"/>
      <c r="R26" s="28">
        <f>SUM(D26:J26)</f>
        <v>0</v>
      </c>
      <c r="S26" s="28"/>
      <c r="T26" s="28">
        <v>0</v>
      </c>
      <c r="U26" s="28"/>
      <c r="V26" s="28">
        <f>SUM(R26:T26)</f>
        <v>0</v>
      </c>
    </row>
    <row r="27" spans="1:23" hidden="1">
      <c r="A27" s="80" t="s">
        <v>116</v>
      </c>
      <c r="B27" s="26"/>
      <c r="D27" s="2">
        <v>0</v>
      </c>
      <c r="E27" s="2"/>
      <c r="F27" s="2">
        <v>0</v>
      </c>
      <c r="G27" s="2"/>
      <c r="H27" s="2">
        <v>0</v>
      </c>
      <c r="I27" s="28"/>
      <c r="J27" s="2">
        <v>0</v>
      </c>
      <c r="K27" s="28"/>
      <c r="L27" s="2">
        <v>0</v>
      </c>
      <c r="M27" s="28"/>
      <c r="N27" s="2">
        <v>0</v>
      </c>
      <c r="O27" s="28"/>
      <c r="P27" s="2">
        <f>SUM(L27:N27)</f>
        <v>0</v>
      </c>
      <c r="Q27" s="28"/>
      <c r="R27" s="28">
        <v>0</v>
      </c>
      <c r="S27" s="28"/>
      <c r="T27" s="28">
        <v>0</v>
      </c>
      <c r="U27" s="28"/>
      <c r="V27" s="28">
        <v>0</v>
      </c>
    </row>
    <row r="28" spans="1:23">
      <c r="A28" s="21" t="s">
        <v>308</v>
      </c>
      <c r="B28" s="26"/>
      <c r="D28" s="2">
        <v>0</v>
      </c>
      <c r="E28" s="2"/>
      <c r="F28" s="2">
        <v>0</v>
      </c>
      <c r="G28" s="28"/>
      <c r="H28" s="2">
        <v>0</v>
      </c>
      <c r="I28" s="28"/>
      <c r="J28" s="28">
        <f>+PL!F91</f>
        <v>7217</v>
      </c>
      <c r="K28" s="28"/>
      <c r="L28" s="2">
        <v>0</v>
      </c>
      <c r="M28" s="28"/>
      <c r="N28" s="2">
        <v>30</v>
      </c>
      <c r="O28" s="28"/>
      <c r="P28" s="2">
        <f>SUM(L28:N28)</f>
        <v>30</v>
      </c>
      <c r="Q28" s="28"/>
      <c r="R28" s="28">
        <f>SUM(D28:J28)+P28</f>
        <v>7247</v>
      </c>
      <c r="S28" s="28"/>
      <c r="T28" s="28">
        <f>+PL!F96</f>
        <v>184</v>
      </c>
      <c r="U28" s="28"/>
      <c r="V28" s="28">
        <f>R28+T28</f>
        <v>7431</v>
      </c>
    </row>
    <row r="29" spans="1:23" ht="20.399999999999999" thickBot="1">
      <c r="A29" s="80" t="s">
        <v>309</v>
      </c>
      <c r="B29" s="26"/>
      <c r="D29" s="138">
        <f>SUM(D23:D28)</f>
        <v>16470979</v>
      </c>
      <c r="E29" s="28"/>
      <c r="F29" s="138">
        <f>SUM(F23:F28)</f>
        <v>-13182062</v>
      </c>
      <c r="G29" s="28"/>
      <c r="H29" s="138">
        <v>0</v>
      </c>
      <c r="I29" s="28"/>
      <c r="J29" s="138">
        <f>SUM(J23:J28)</f>
        <v>162926</v>
      </c>
      <c r="K29" s="28"/>
      <c r="L29" s="138">
        <f>SUM(L23:L28)</f>
        <v>0</v>
      </c>
      <c r="M29" s="28"/>
      <c r="N29" s="138">
        <f>SUM(N23:N28)</f>
        <v>-4204</v>
      </c>
      <c r="O29" s="28"/>
      <c r="P29" s="138">
        <f>SUM(P23:P28)</f>
        <v>-4204</v>
      </c>
      <c r="Q29" s="28"/>
      <c r="R29" s="138">
        <f>SUM(R23:R28)</f>
        <v>3447639</v>
      </c>
      <c r="S29" s="28"/>
      <c r="T29" s="138">
        <f>SUM(T23:T28)</f>
        <v>859179</v>
      </c>
      <c r="U29" s="28"/>
      <c r="V29" s="138">
        <f>SUM(V23:V28)</f>
        <v>4306818</v>
      </c>
      <c r="W29" s="27">
        <f>V29-BS!F150</f>
        <v>0</v>
      </c>
    </row>
    <row r="30" spans="1:23" ht="21" thickTop="1">
      <c r="J30" s="85"/>
      <c r="R30" s="86"/>
    </row>
    <row r="31" spans="1:23">
      <c r="A31" s="29" t="s">
        <v>310</v>
      </c>
      <c r="R31" s="86"/>
    </row>
    <row r="32" spans="1:23">
      <c r="D32" s="27"/>
      <c r="J32" s="27"/>
      <c r="N32" s="27"/>
      <c r="T32" s="87"/>
      <c r="V32" s="87"/>
    </row>
    <row r="33" spans="1:22">
      <c r="D33" s="31"/>
      <c r="F33" s="31"/>
      <c r="J33" s="31"/>
      <c r="N33" s="31"/>
    </row>
    <row r="34" spans="1:22">
      <c r="D34" s="14"/>
      <c r="F34" s="31"/>
      <c r="J34" s="14"/>
    </row>
    <row r="38" spans="1:22">
      <c r="D38" s="87"/>
      <c r="F38" s="31"/>
      <c r="J38" s="87"/>
    </row>
    <row r="39" spans="1:22">
      <c r="D39" s="87"/>
      <c r="F39" s="31"/>
      <c r="J39" s="87"/>
    </row>
    <row r="40" spans="1:22">
      <c r="D40" s="87"/>
      <c r="F40" s="31"/>
      <c r="J40" s="87"/>
    </row>
    <row r="41" spans="1:22">
      <c r="D41" s="87"/>
      <c r="F41" s="31"/>
      <c r="J41" s="87"/>
    </row>
    <row r="42" spans="1:22">
      <c r="A42" s="266" t="s">
        <v>315</v>
      </c>
      <c r="B42" s="266"/>
      <c r="C42" s="266"/>
      <c r="D42" s="266"/>
      <c r="E42" s="266"/>
      <c r="F42" s="266"/>
      <c r="G42" s="266"/>
      <c r="H42" s="266"/>
      <c r="I42" s="266"/>
      <c r="J42" s="266"/>
      <c r="K42" s="266"/>
      <c r="L42" s="266"/>
      <c r="M42" s="266"/>
      <c r="N42" s="266"/>
      <c r="O42" s="266"/>
      <c r="P42" s="266"/>
      <c r="Q42" s="266"/>
      <c r="R42" s="266"/>
      <c r="S42" s="266"/>
      <c r="T42" s="266"/>
      <c r="U42" s="266"/>
      <c r="V42" s="266"/>
    </row>
    <row r="43" spans="1:22">
      <c r="A43" s="266" t="s">
        <v>314</v>
      </c>
      <c r="B43" s="266"/>
      <c r="C43" s="266"/>
      <c r="D43" s="266"/>
      <c r="E43" s="266"/>
      <c r="F43" s="266"/>
      <c r="G43" s="266"/>
      <c r="H43" s="266"/>
      <c r="I43" s="266"/>
      <c r="J43" s="266"/>
      <c r="K43" s="266"/>
      <c r="L43" s="266"/>
      <c r="M43" s="266"/>
      <c r="N43" s="266"/>
      <c r="O43" s="266"/>
      <c r="P43" s="266"/>
      <c r="Q43" s="266"/>
      <c r="R43" s="266"/>
      <c r="S43" s="266"/>
      <c r="T43" s="266"/>
      <c r="U43" s="266"/>
      <c r="V43" s="266"/>
    </row>
    <row r="44" spans="1:22">
      <c r="D44" s="87"/>
      <c r="F44" s="31"/>
      <c r="J44" s="87"/>
    </row>
    <row r="45" spans="1:22">
      <c r="A45" s="274" t="s">
        <v>128</v>
      </c>
      <c r="B45" s="272"/>
      <c r="C45" s="272"/>
      <c r="D45" s="272"/>
      <c r="E45" s="272"/>
      <c r="F45" s="272"/>
      <c r="G45" s="272"/>
      <c r="H45" s="272"/>
      <c r="I45" s="272"/>
      <c r="J45" s="272"/>
      <c r="K45" s="272"/>
      <c r="L45" s="272"/>
      <c r="M45" s="272"/>
      <c r="N45" s="272"/>
      <c r="O45" s="272"/>
      <c r="P45" s="272"/>
      <c r="Q45" s="272"/>
      <c r="R45" s="272"/>
      <c r="S45" s="272"/>
      <c r="T45" s="272"/>
      <c r="U45" s="272"/>
      <c r="V45" s="272"/>
    </row>
    <row r="65" spans="1:12">
      <c r="A65" s="272"/>
      <c r="B65" s="272"/>
      <c r="C65" s="272"/>
      <c r="D65" s="272"/>
      <c r="E65" s="272"/>
      <c r="F65" s="272"/>
      <c r="G65" s="272"/>
      <c r="H65" s="272"/>
      <c r="I65" s="272"/>
      <c r="J65" s="272"/>
      <c r="K65" s="272"/>
      <c r="L65" s="272"/>
    </row>
  </sheetData>
  <mergeCells count="12">
    <mergeCell ref="D7:V7"/>
    <mergeCell ref="T1:V1"/>
    <mergeCell ref="A2:V2"/>
    <mergeCell ref="A3:V3"/>
    <mergeCell ref="A4:V4"/>
    <mergeCell ref="D6:V6"/>
    <mergeCell ref="A65:L65"/>
    <mergeCell ref="L8:P8"/>
    <mergeCell ref="H10:J10"/>
    <mergeCell ref="A42:V42"/>
    <mergeCell ref="A43:V43"/>
    <mergeCell ref="A45:V45"/>
  </mergeCells>
  <pageMargins left="0.55000000000000004" right="0.25" top="0.47244094488188981" bottom="0.27559055118110237" header="0.31496062992125984" footer="0.19685039370078741"/>
  <pageSetup paperSize="9" scale="6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42A7A-7572-4D22-B67E-905C41266C90}">
  <sheetPr>
    <pageSetUpPr fitToPage="1"/>
  </sheetPr>
  <dimension ref="A1:R72"/>
  <sheetViews>
    <sheetView view="pageBreakPreview" topLeftCell="A6" zoomScaleNormal="70" zoomScaleSheetLayoutView="100" workbookViewId="0">
      <selection activeCell="A4" sqref="A4:R4"/>
    </sheetView>
  </sheetViews>
  <sheetFormatPr defaultColWidth="9.109375" defaultRowHeight="19.8"/>
  <cols>
    <col min="1" max="1" width="29.6640625" style="21" customWidth="1"/>
    <col min="2" max="2" width="8" style="82" customWidth="1"/>
    <col min="3" max="3" width="0.6640625" style="18" customWidth="1"/>
    <col min="4" max="4" width="16.6640625" style="18" customWidth="1"/>
    <col min="5" max="5" width="0.6640625" style="18" customWidth="1"/>
    <col min="6" max="6" width="17.6640625" style="18" customWidth="1"/>
    <col min="7" max="7" width="0.6640625" style="18" customWidth="1"/>
    <col min="8" max="8" width="12" style="18" customWidth="1"/>
    <col min="9" max="9" width="0.6640625" style="18" customWidth="1"/>
    <col min="10" max="10" width="16.6640625" style="18" customWidth="1"/>
    <col min="11" max="11" width="0.6640625" style="18" customWidth="1"/>
    <col min="12" max="12" width="17.109375" style="18" customWidth="1"/>
    <col min="13" max="13" width="0.6640625" style="18" customWidth="1"/>
    <col min="14" max="14" width="18.5546875" style="18" customWidth="1"/>
    <col min="15" max="15" width="0.6640625" style="18" customWidth="1"/>
    <col min="16" max="16" width="12.44140625" style="18" customWidth="1"/>
    <col min="17" max="17" width="0.6640625" style="18" customWidth="1"/>
    <col min="18" max="18" width="15.6640625" style="18" customWidth="1"/>
    <col min="19" max="16384" width="9.109375" style="18"/>
  </cols>
  <sheetData>
    <row r="1" spans="1:18" ht="20.399999999999999">
      <c r="B1" s="64"/>
      <c r="J1" s="19"/>
      <c r="K1" s="19"/>
      <c r="L1" s="19"/>
      <c r="M1" s="19"/>
      <c r="N1" s="19"/>
      <c r="O1" s="19"/>
      <c r="P1" s="275" t="s">
        <v>305</v>
      </c>
      <c r="Q1" s="275"/>
      <c r="R1" s="275"/>
    </row>
    <row r="2" spans="1:18" ht="20.399999999999999">
      <c r="A2" s="267" t="s">
        <v>0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</row>
    <row r="3" spans="1:18" ht="20.399999999999999">
      <c r="A3" s="267" t="s">
        <v>90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</row>
    <row r="4" spans="1:18" ht="20.399999999999999">
      <c r="A4" s="276" t="s">
        <v>303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</row>
    <row r="5" spans="1:18" ht="20.399999999999999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</row>
    <row r="6" spans="1:18" ht="20.399999999999999">
      <c r="A6" s="65"/>
      <c r="B6" s="64"/>
      <c r="D6" s="270" t="s">
        <v>296</v>
      </c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270"/>
      <c r="R6" s="270"/>
    </row>
    <row r="7" spans="1:18" ht="20.399999999999999">
      <c r="A7" s="65"/>
      <c r="B7" s="64"/>
      <c r="D7" s="268" t="s">
        <v>3</v>
      </c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</row>
    <row r="8" spans="1:18" ht="20.399999999999999">
      <c r="A8" s="65"/>
      <c r="B8" s="64"/>
      <c r="D8" s="22"/>
      <c r="E8" s="22"/>
      <c r="F8" s="22"/>
      <c r="G8" s="22"/>
      <c r="H8" s="22"/>
      <c r="I8" s="22"/>
      <c r="J8" s="22"/>
      <c r="K8" s="22"/>
      <c r="L8" s="270" t="s">
        <v>84</v>
      </c>
      <c r="M8" s="270"/>
      <c r="N8" s="270"/>
      <c r="O8" s="270"/>
      <c r="P8" s="270"/>
      <c r="Q8" s="22"/>
      <c r="R8" s="22"/>
    </row>
    <row r="9" spans="1:18" ht="20.399999999999999">
      <c r="A9" s="66"/>
      <c r="B9" s="64"/>
      <c r="C9" s="67"/>
      <c r="D9" s="68"/>
      <c r="E9" s="69"/>
      <c r="F9" s="19"/>
      <c r="G9" s="69"/>
      <c r="K9" s="68"/>
      <c r="L9" s="70" t="s">
        <v>122</v>
      </c>
      <c r="M9" s="68"/>
      <c r="N9" s="70"/>
      <c r="O9" s="70"/>
      <c r="P9" s="70" t="s">
        <v>92</v>
      </c>
      <c r="Q9" s="69"/>
      <c r="R9" s="68"/>
    </row>
    <row r="10" spans="1:18" ht="20.399999999999999">
      <c r="A10" s="66"/>
      <c r="B10" s="64"/>
      <c r="C10" s="67"/>
      <c r="D10" s="68"/>
      <c r="E10" s="69"/>
      <c r="F10" s="19"/>
      <c r="G10" s="69"/>
      <c r="H10" s="273" t="s">
        <v>83</v>
      </c>
      <c r="I10" s="273"/>
      <c r="J10" s="273"/>
      <c r="K10" s="68"/>
      <c r="L10" s="70" t="s">
        <v>123</v>
      </c>
      <c r="M10" s="68"/>
      <c r="N10" s="70" t="s">
        <v>124</v>
      </c>
      <c r="O10" s="70"/>
      <c r="P10" s="70" t="s">
        <v>95</v>
      </c>
      <c r="Q10" s="69"/>
      <c r="R10" s="68"/>
    </row>
    <row r="11" spans="1:18" ht="20.399999999999999">
      <c r="A11" s="66"/>
      <c r="B11" s="64"/>
      <c r="C11" s="67"/>
      <c r="D11" s="68" t="s">
        <v>97</v>
      </c>
      <c r="E11" s="69"/>
      <c r="F11" s="72" t="s">
        <v>98</v>
      </c>
      <c r="G11" s="69"/>
      <c r="H11" s="68" t="s">
        <v>99</v>
      </c>
      <c r="I11" s="69"/>
      <c r="J11" s="68"/>
      <c r="K11" s="68"/>
      <c r="L11" s="70" t="s">
        <v>100</v>
      </c>
      <c r="M11" s="68"/>
      <c r="N11" s="70" t="s">
        <v>125</v>
      </c>
      <c r="O11" s="70"/>
      <c r="P11" s="70" t="s">
        <v>102</v>
      </c>
      <c r="Q11" s="69"/>
      <c r="R11" s="22" t="s">
        <v>103</v>
      </c>
    </row>
    <row r="12" spans="1:18" ht="20.399999999999999">
      <c r="A12" s="66"/>
      <c r="B12" s="20" t="s">
        <v>4</v>
      </c>
      <c r="C12" s="73"/>
      <c r="D12" s="71" t="s">
        <v>105</v>
      </c>
      <c r="E12" s="69"/>
      <c r="F12" s="74" t="s">
        <v>106</v>
      </c>
      <c r="G12" s="69"/>
      <c r="H12" s="71" t="s">
        <v>107</v>
      </c>
      <c r="I12" s="69"/>
      <c r="J12" s="74" t="s">
        <v>108</v>
      </c>
      <c r="K12" s="70"/>
      <c r="L12" s="74" t="s">
        <v>109</v>
      </c>
      <c r="M12" s="70"/>
      <c r="N12" s="74" t="s">
        <v>126</v>
      </c>
      <c r="O12" s="70"/>
      <c r="P12" s="74" t="s">
        <v>111</v>
      </c>
      <c r="Q12" s="69"/>
      <c r="R12" s="71" t="s">
        <v>114</v>
      </c>
    </row>
    <row r="13" spans="1:18">
      <c r="A13" s="66"/>
      <c r="B13" s="64"/>
      <c r="C13" s="73"/>
      <c r="D13" s="67"/>
      <c r="E13" s="73"/>
      <c r="F13" s="75"/>
      <c r="G13" s="73"/>
      <c r="H13" s="67"/>
      <c r="I13" s="73"/>
      <c r="J13" s="75"/>
      <c r="K13" s="75"/>
      <c r="M13" s="75"/>
      <c r="N13" s="75"/>
      <c r="O13" s="75"/>
      <c r="Q13" s="73"/>
      <c r="R13" s="26"/>
    </row>
    <row r="14" spans="1:18" s="63" customFormat="1">
      <c r="A14" s="21" t="s">
        <v>117</v>
      </c>
      <c r="B14" s="77"/>
      <c r="C14" s="78"/>
      <c r="D14" s="2">
        <v>16470976</v>
      </c>
      <c r="E14" s="182"/>
      <c r="F14" s="172">
        <v>-13182061</v>
      </c>
      <c r="G14" s="172"/>
      <c r="H14" s="172">
        <v>0</v>
      </c>
      <c r="I14" s="172"/>
      <c r="J14" s="172">
        <v>49990</v>
      </c>
      <c r="K14" s="172"/>
      <c r="L14" s="172">
        <v>0</v>
      </c>
      <c r="M14" s="172"/>
      <c r="N14" s="172">
        <v>0</v>
      </c>
      <c r="O14" s="172"/>
      <c r="P14" s="172">
        <v>0</v>
      </c>
      <c r="Q14" s="172"/>
      <c r="R14" s="172">
        <f t="shared" ref="R14:R17" si="0">SUM(D14:J14)</f>
        <v>3338905</v>
      </c>
    </row>
    <row r="15" spans="1:18" s="63" customFormat="1">
      <c r="A15" s="21" t="s">
        <v>115</v>
      </c>
      <c r="B15" s="77">
        <v>33</v>
      </c>
      <c r="C15" s="78"/>
      <c r="D15" s="172">
        <v>3</v>
      </c>
      <c r="E15" s="182"/>
      <c r="F15" s="172">
        <v>-1</v>
      </c>
      <c r="G15" s="172"/>
      <c r="H15" s="172">
        <v>0</v>
      </c>
      <c r="I15" s="172"/>
      <c r="J15" s="172">
        <v>0</v>
      </c>
      <c r="K15" s="172"/>
      <c r="L15" s="172">
        <v>0</v>
      </c>
      <c r="M15" s="172"/>
      <c r="N15" s="172">
        <v>0</v>
      </c>
      <c r="O15" s="172"/>
      <c r="P15" s="172">
        <v>0</v>
      </c>
      <c r="Q15" s="172"/>
      <c r="R15" s="172">
        <f>SUM(D15:J15)</f>
        <v>2</v>
      </c>
    </row>
    <row r="16" spans="1:18" s="63" customFormat="1" ht="23.85" hidden="1" customHeight="1">
      <c r="A16" s="76" t="s">
        <v>116</v>
      </c>
      <c r="B16" s="77"/>
      <c r="C16" s="78"/>
      <c r="D16" s="172">
        <v>0</v>
      </c>
      <c r="E16" s="182"/>
      <c r="F16" s="172">
        <v>0</v>
      </c>
      <c r="G16" s="172"/>
      <c r="H16" s="172">
        <v>0</v>
      </c>
      <c r="I16" s="172"/>
      <c r="J16" s="172">
        <v>0</v>
      </c>
      <c r="K16" s="172"/>
      <c r="L16" s="172">
        <v>0</v>
      </c>
      <c r="M16" s="172"/>
      <c r="N16" s="172">
        <v>0</v>
      </c>
      <c r="O16" s="172"/>
      <c r="P16" s="172">
        <v>0</v>
      </c>
      <c r="Q16" s="172"/>
      <c r="R16" s="172">
        <f t="shared" si="0"/>
        <v>0</v>
      </c>
    </row>
    <row r="17" spans="1:18" s="63" customFormat="1">
      <c r="A17" s="76" t="s">
        <v>308</v>
      </c>
      <c r="B17" s="79"/>
      <c r="D17" s="172">
        <v>0</v>
      </c>
      <c r="E17" s="2"/>
      <c r="F17" s="172">
        <v>0</v>
      </c>
      <c r="G17" s="172"/>
      <c r="H17" s="172">
        <v>0</v>
      </c>
      <c r="I17" s="172"/>
      <c r="J17" s="172">
        <v>7858</v>
      </c>
      <c r="K17" s="172"/>
      <c r="L17" s="172">
        <v>0</v>
      </c>
      <c r="M17" s="172"/>
      <c r="N17" s="172">
        <v>0</v>
      </c>
      <c r="O17" s="172"/>
      <c r="P17" s="172">
        <v>0</v>
      </c>
      <c r="Q17" s="172"/>
      <c r="R17" s="172">
        <f t="shared" si="0"/>
        <v>7858</v>
      </c>
    </row>
    <row r="18" spans="1:18" s="63" customFormat="1" ht="23.85" customHeight="1" thickBot="1">
      <c r="A18" s="80" t="s">
        <v>306</v>
      </c>
      <c r="B18" s="79"/>
      <c r="D18" s="230">
        <f>SUM(D14:D17)</f>
        <v>16470979</v>
      </c>
      <c r="E18" s="231"/>
      <c r="F18" s="232">
        <f>SUM(F14:F17)</f>
        <v>-13182062</v>
      </c>
      <c r="G18" s="172"/>
      <c r="H18" s="232">
        <v>0</v>
      </c>
      <c r="I18" s="172"/>
      <c r="J18" s="232">
        <f>SUM(J14:J17)</f>
        <v>57848</v>
      </c>
      <c r="K18" s="172"/>
      <c r="L18" s="232">
        <v>0</v>
      </c>
      <c r="M18" s="172"/>
      <c r="N18" s="232">
        <v>0</v>
      </c>
      <c r="O18" s="172"/>
      <c r="P18" s="232">
        <v>0</v>
      </c>
      <c r="Q18" s="172"/>
      <c r="R18" s="232">
        <f>SUM(R14:R17)</f>
        <v>3346765</v>
      </c>
    </row>
    <row r="19" spans="1:18" s="63" customFormat="1" ht="23.1" customHeight="1" thickTop="1">
      <c r="A19" s="81"/>
      <c r="B19" s="79"/>
      <c r="D19" s="261"/>
      <c r="E19" s="231"/>
      <c r="F19" s="261"/>
      <c r="G19" s="231"/>
      <c r="H19" s="261"/>
      <c r="I19" s="231"/>
      <c r="J19" s="261"/>
      <c r="K19" s="262"/>
      <c r="L19" s="261"/>
      <c r="M19" s="262"/>
      <c r="N19" s="261"/>
      <c r="O19" s="262"/>
      <c r="P19" s="261"/>
      <c r="Q19" s="182"/>
      <c r="R19" s="261"/>
    </row>
    <row r="20" spans="1:18">
      <c r="A20" s="21" t="s">
        <v>307</v>
      </c>
      <c r="B20" s="26"/>
      <c r="D20" s="28">
        <v>16470979</v>
      </c>
      <c r="E20" s="28"/>
      <c r="F20" s="28">
        <v>-13182062</v>
      </c>
      <c r="G20" s="263"/>
      <c r="H20" s="172">
        <v>0</v>
      </c>
      <c r="I20" s="172"/>
      <c r="J20" s="172">
        <v>-19213</v>
      </c>
      <c r="K20" s="172"/>
      <c r="L20" s="172">
        <v>0</v>
      </c>
      <c r="M20" s="172"/>
      <c r="N20" s="172">
        <v>0</v>
      </c>
      <c r="O20" s="172"/>
      <c r="P20" s="172">
        <v>0</v>
      </c>
      <c r="Q20" s="172"/>
      <c r="R20" s="172">
        <f t="shared" ref="R20" si="1">SUM(D20:J20)</f>
        <v>3269704</v>
      </c>
    </row>
    <row r="21" spans="1:18" hidden="1">
      <c r="A21" s="21" t="s">
        <v>115</v>
      </c>
      <c r="B21" s="26">
        <v>34</v>
      </c>
      <c r="D21" s="28">
        <v>0</v>
      </c>
      <c r="E21" s="28"/>
      <c r="F21" s="28">
        <v>0</v>
      </c>
      <c r="G21" s="263"/>
      <c r="H21" s="172">
        <v>0</v>
      </c>
      <c r="I21" s="172"/>
      <c r="J21" s="172">
        <v>0</v>
      </c>
      <c r="K21" s="172"/>
      <c r="L21" s="172">
        <v>0</v>
      </c>
      <c r="M21" s="172"/>
      <c r="N21" s="172">
        <v>0</v>
      </c>
      <c r="O21" s="172"/>
      <c r="P21" s="172">
        <v>0</v>
      </c>
      <c r="Q21" s="172"/>
      <c r="R21" s="172">
        <f>SUM(D21:J21)</f>
        <v>0</v>
      </c>
    </row>
    <row r="22" spans="1:18" hidden="1">
      <c r="A22" s="21" t="s">
        <v>116</v>
      </c>
      <c r="B22" s="26"/>
      <c r="D22" s="28">
        <v>0</v>
      </c>
      <c r="E22" s="28"/>
      <c r="F22" s="28">
        <v>0</v>
      </c>
      <c r="G22" s="28"/>
      <c r="H22" s="2">
        <v>0</v>
      </c>
      <c r="I22" s="28"/>
      <c r="J22" s="28">
        <v>0</v>
      </c>
      <c r="K22" s="28"/>
      <c r="L22" s="2">
        <v>0</v>
      </c>
      <c r="M22" s="28"/>
      <c r="N22" s="2">
        <v>0</v>
      </c>
      <c r="O22" s="28"/>
      <c r="P22" s="2">
        <v>0</v>
      </c>
      <c r="Q22" s="28"/>
      <c r="R22" s="28">
        <v>0</v>
      </c>
    </row>
    <row r="23" spans="1:18">
      <c r="A23" s="21" t="s">
        <v>308</v>
      </c>
      <c r="B23" s="26"/>
      <c r="D23" s="172">
        <v>0</v>
      </c>
      <c r="E23" s="172"/>
      <c r="F23" s="172">
        <v>0</v>
      </c>
      <c r="G23" s="172"/>
      <c r="H23" s="172">
        <v>0</v>
      </c>
      <c r="I23" s="172"/>
      <c r="J23" s="172">
        <f>PL!J51</f>
        <v>140</v>
      </c>
      <c r="K23" s="172"/>
      <c r="L23" s="172">
        <v>0</v>
      </c>
      <c r="M23" s="172"/>
      <c r="N23" s="172">
        <v>0</v>
      </c>
      <c r="O23" s="172"/>
      <c r="P23" s="172">
        <v>0</v>
      </c>
      <c r="Q23" s="172"/>
      <c r="R23" s="28">
        <f>SUM(D23:J23)</f>
        <v>140</v>
      </c>
    </row>
    <row r="24" spans="1:18" ht="20.399999999999999" thickBot="1">
      <c r="A24" s="80" t="s">
        <v>309</v>
      </c>
      <c r="B24" s="26"/>
      <c r="D24" s="264">
        <f>SUM(D20:D23)</f>
        <v>16470979</v>
      </c>
      <c r="E24" s="28"/>
      <c r="F24" s="264">
        <f>SUM(F20:F23)</f>
        <v>-13182062</v>
      </c>
      <c r="G24" s="28"/>
      <c r="H24" s="232">
        <v>0</v>
      </c>
      <c r="I24" s="172"/>
      <c r="J24" s="232">
        <f>SUM(J20:J23)</f>
        <v>-19073</v>
      </c>
      <c r="K24" s="172"/>
      <c r="L24" s="232">
        <v>0</v>
      </c>
      <c r="M24" s="172"/>
      <c r="N24" s="232">
        <v>0</v>
      </c>
      <c r="O24" s="172"/>
      <c r="P24" s="232">
        <v>0</v>
      </c>
      <c r="Q24" s="172"/>
      <c r="R24" s="232">
        <f>SUM(R20:R23)</f>
        <v>3269844</v>
      </c>
    </row>
    <row r="25" spans="1:18" ht="20.399999999999999" thickTop="1">
      <c r="D25" s="27"/>
    </row>
    <row r="26" spans="1:18">
      <c r="A26" s="29" t="s">
        <v>310</v>
      </c>
    </row>
    <row r="27" spans="1:18">
      <c r="A27" s="29"/>
    </row>
    <row r="28" spans="1:18">
      <c r="A28" s="29"/>
    </row>
    <row r="29" spans="1:18">
      <c r="A29" s="29"/>
    </row>
    <row r="30" spans="1:18">
      <c r="A30" s="29"/>
    </row>
    <row r="31" spans="1:18">
      <c r="A31" s="29"/>
    </row>
    <row r="32" spans="1:18">
      <c r="A32" s="266" t="s">
        <v>120</v>
      </c>
      <c r="B32" s="266"/>
      <c r="C32" s="266"/>
      <c r="D32" s="266"/>
      <c r="E32" s="266"/>
      <c r="F32" s="266"/>
      <c r="G32" s="266"/>
      <c r="H32" s="266"/>
      <c r="I32" s="266"/>
      <c r="J32" s="266"/>
      <c r="K32" s="266"/>
      <c r="L32" s="266"/>
      <c r="M32" s="266"/>
      <c r="N32" s="266"/>
      <c r="O32" s="266"/>
      <c r="P32" s="266"/>
      <c r="Q32" s="266"/>
      <c r="R32" s="266"/>
    </row>
    <row r="33" spans="1:18">
      <c r="A33" s="266" t="s">
        <v>127</v>
      </c>
      <c r="B33" s="266"/>
      <c r="C33" s="266"/>
      <c r="D33" s="266"/>
      <c r="E33" s="266"/>
      <c r="F33" s="266"/>
      <c r="G33" s="266"/>
      <c r="H33" s="266"/>
      <c r="I33" s="266"/>
      <c r="J33" s="266"/>
      <c r="K33" s="266"/>
      <c r="L33" s="266"/>
      <c r="M33" s="266"/>
      <c r="N33" s="266"/>
      <c r="O33" s="266"/>
      <c r="P33" s="266"/>
      <c r="Q33" s="266"/>
      <c r="R33" s="266"/>
    </row>
    <row r="34" spans="1:18">
      <c r="A34" s="29"/>
    </row>
    <row r="35" spans="1:18">
      <c r="A35" s="274" t="s">
        <v>324</v>
      </c>
      <c r="B35" s="272"/>
      <c r="C35" s="272"/>
      <c r="D35" s="272"/>
      <c r="E35" s="272"/>
      <c r="F35" s="272"/>
      <c r="G35" s="272"/>
      <c r="H35" s="272"/>
      <c r="I35" s="272"/>
      <c r="J35" s="272"/>
      <c r="K35" s="272"/>
      <c r="L35" s="272"/>
      <c r="M35" s="272"/>
      <c r="N35" s="272"/>
      <c r="O35" s="272"/>
      <c r="P35" s="272"/>
      <c r="Q35" s="272"/>
      <c r="R35" s="272"/>
    </row>
    <row r="72" spans="1:12">
      <c r="A72" s="272"/>
      <c r="B72" s="272"/>
      <c r="C72" s="272"/>
      <c r="D72" s="272"/>
      <c r="E72" s="272"/>
      <c r="F72" s="272"/>
      <c r="G72" s="272"/>
      <c r="H72" s="272"/>
      <c r="I72" s="272"/>
      <c r="J72" s="272"/>
      <c r="K72" s="272"/>
      <c r="L72" s="272"/>
    </row>
  </sheetData>
  <mergeCells count="12">
    <mergeCell ref="D7:R7"/>
    <mergeCell ref="P1:R1"/>
    <mergeCell ref="A2:R2"/>
    <mergeCell ref="A3:R3"/>
    <mergeCell ref="A4:R4"/>
    <mergeCell ref="D6:R6"/>
    <mergeCell ref="A72:L72"/>
    <mergeCell ref="L8:P8"/>
    <mergeCell ref="H10:J10"/>
    <mergeCell ref="A32:R32"/>
    <mergeCell ref="A33:R33"/>
    <mergeCell ref="A35:R35"/>
  </mergeCells>
  <pageMargins left="0.55000000000000004" right="0.25" top="0.47244094488188981" bottom="0.27559055118110237" header="0.31496062992125984" footer="0.19685039370078741"/>
  <pageSetup paperSize="9" scale="8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1F05B-723E-49A4-B516-4454ABEDB8E4}">
  <dimension ref="B1:L137"/>
  <sheetViews>
    <sheetView view="pageBreakPreview" topLeftCell="A83" zoomScale="98" zoomScaleNormal="100" zoomScaleSheetLayoutView="98" workbookViewId="0">
      <selection activeCell="S78" sqref="S78"/>
    </sheetView>
  </sheetViews>
  <sheetFormatPr defaultColWidth="9.109375" defaultRowHeight="19.8"/>
  <cols>
    <col min="1" max="1" width="9.109375" style="18"/>
    <col min="2" max="2" width="2.33203125" style="18" customWidth="1"/>
    <col min="3" max="3" width="41.33203125" style="18" customWidth="1"/>
    <col min="4" max="4" width="10.109375" style="18" customWidth="1"/>
    <col min="5" max="5" width="1" style="18" customWidth="1"/>
    <col min="6" max="6" width="14.6640625" style="18" customWidth="1"/>
    <col min="7" max="7" width="1" style="18" customWidth="1"/>
    <col min="8" max="8" width="13.6640625" style="18" customWidth="1"/>
    <col min="9" max="9" width="1" style="18" customWidth="1"/>
    <col min="10" max="10" width="15.109375" style="32" customWidth="1"/>
    <col min="11" max="11" width="1" style="18" customWidth="1"/>
    <col min="12" max="12" width="14.6640625" style="18" customWidth="1"/>
    <col min="13" max="16384" width="9.109375" style="18"/>
  </cols>
  <sheetData>
    <row r="1" spans="2:12">
      <c r="J1" s="275" t="s">
        <v>305</v>
      </c>
      <c r="K1" s="275"/>
      <c r="L1" s="275"/>
    </row>
    <row r="2" spans="2:12" ht="20.399999999999999">
      <c r="B2" s="267" t="s">
        <v>0</v>
      </c>
      <c r="C2" s="267"/>
      <c r="D2" s="267"/>
      <c r="E2" s="267"/>
      <c r="F2" s="267"/>
      <c r="G2" s="267"/>
      <c r="H2" s="267"/>
      <c r="I2" s="267"/>
      <c r="J2" s="267"/>
      <c r="K2" s="267"/>
      <c r="L2" s="267"/>
    </row>
    <row r="3" spans="2:12" ht="20.399999999999999">
      <c r="B3" s="277" t="s">
        <v>129</v>
      </c>
      <c r="C3" s="277"/>
      <c r="D3" s="277"/>
      <c r="E3" s="277"/>
      <c r="F3" s="277"/>
      <c r="G3" s="277"/>
      <c r="H3" s="277"/>
      <c r="I3" s="277"/>
      <c r="J3" s="277"/>
      <c r="K3" s="277"/>
      <c r="L3" s="277"/>
    </row>
    <row r="4" spans="2:12" ht="20.399999999999999">
      <c r="B4" s="276" t="s">
        <v>303</v>
      </c>
      <c r="C4" s="276"/>
      <c r="D4" s="276"/>
      <c r="E4" s="276"/>
      <c r="F4" s="276"/>
      <c r="G4" s="276"/>
      <c r="H4" s="276"/>
      <c r="I4" s="276"/>
      <c r="J4" s="276"/>
      <c r="K4" s="276"/>
      <c r="L4" s="276"/>
    </row>
    <row r="5" spans="2:12" ht="20.399999999999999">
      <c r="D5" s="62"/>
      <c r="E5" s="62"/>
      <c r="F5" s="62"/>
      <c r="G5" s="62"/>
      <c r="H5" s="62"/>
      <c r="I5" s="62"/>
      <c r="J5" s="62"/>
      <c r="K5" s="62"/>
      <c r="L5" s="62"/>
    </row>
    <row r="6" spans="2:12" ht="20.399999999999999">
      <c r="F6" s="270" t="s">
        <v>296</v>
      </c>
      <c r="G6" s="270"/>
      <c r="H6" s="270"/>
      <c r="I6" s="270"/>
      <c r="J6" s="270"/>
      <c r="K6" s="270"/>
      <c r="L6" s="270"/>
    </row>
    <row r="7" spans="2:12" ht="20.399999999999999">
      <c r="F7" s="268" t="s">
        <v>2</v>
      </c>
      <c r="G7" s="268"/>
      <c r="H7" s="268"/>
      <c r="J7" s="268" t="s">
        <v>3</v>
      </c>
      <c r="K7" s="268"/>
      <c r="L7" s="268"/>
    </row>
    <row r="8" spans="2:12" ht="20.399999999999999">
      <c r="F8" s="270" t="s">
        <v>304</v>
      </c>
      <c r="G8" s="270"/>
      <c r="H8" s="270"/>
      <c r="I8" s="270"/>
      <c r="J8" s="270"/>
      <c r="K8" s="270"/>
      <c r="L8" s="270"/>
    </row>
    <row r="9" spans="2:12" ht="20.399999999999999">
      <c r="D9" s="20" t="s">
        <v>4</v>
      </c>
      <c r="E9" s="22"/>
      <c r="F9" s="23">
        <v>2568</v>
      </c>
      <c r="G9" s="24"/>
      <c r="H9" s="23">
        <v>2567</v>
      </c>
      <c r="I9" s="22"/>
      <c r="J9" s="23">
        <v>2568</v>
      </c>
      <c r="K9" s="24"/>
      <c r="L9" s="23">
        <v>2567</v>
      </c>
    </row>
    <row r="10" spans="2:12" ht="20.399999999999999">
      <c r="D10" s="22"/>
      <c r="E10" s="22"/>
      <c r="F10" s="24"/>
      <c r="G10" s="24"/>
      <c r="H10" s="260" t="s">
        <v>331</v>
      </c>
      <c r="I10" s="22"/>
      <c r="J10" s="24"/>
      <c r="K10" s="24"/>
      <c r="L10" s="24"/>
    </row>
    <row r="11" spans="2:12" ht="20.399999999999999">
      <c r="B11" s="25" t="s">
        <v>130</v>
      </c>
      <c r="D11" s="26"/>
      <c r="E11" s="26"/>
      <c r="F11" s="233"/>
      <c r="G11" s="233"/>
      <c r="H11" s="1"/>
      <c r="I11" s="26"/>
      <c r="J11" s="234"/>
      <c r="K11" s="233"/>
      <c r="L11" s="233"/>
    </row>
    <row r="12" spans="2:12">
      <c r="C12" s="18" t="s">
        <v>253</v>
      </c>
      <c r="D12" s="26"/>
      <c r="E12" s="26"/>
      <c r="F12" s="2">
        <v>8433</v>
      </c>
      <c r="G12" s="157"/>
      <c r="H12" s="157">
        <v>19961</v>
      </c>
      <c r="I12" s="235"/>
      <c r="J12" s="157">
        <v>8433</v>
      </c>
      <c r="K12" s="157"/>
      <c r="L12" s="158">
        <v>19961</v>
      </c>
    </row>
    <row r="13" spans="2:12">
      <c r="C13" s="18" t="s">
        <v>254</v>
      </c>
      <c r="D13" s="26"/>
      <c r="E13" s="26"/>
      <c r="F13" s="2">
        <v>26485</v>
      </c>
      <c r="G13" s="157"/>
      <c r="H13" s="159">
        <v>18164</v>
      </c>
      <c r="I13" s="159"/>
      <c r="J13" s="160">
        <v>0</v>
      </c>
      <c r="K13" s="159"/>
      <c r="L13" s="159">
        <v>0</v>
      </c>
    </row>
    <row r="14" spans="2:12">
      <c r="C14" s="18" t="s">
        <v>255</v>
      </c>
      <c r="D14" s="26"/>
      <c r="E14" s="26"/>
      <c r="F14" s="2">
        <v>58624</v>
      </c>
      <c r="G14" s="157"/>
      <c r="H14" s="159">
        <v>60595</v>
      </c>
      <c r="I14" s="159"/>
      <c r="J14" s="236">
        <v>0</v>
      </c>
      <c r="K14" s="159"/>
      <c r="L14" s="159">
        <v>0</v>
      </c>
    </row>
    <row r="15" spans="2:12">
      <c r="C15" s="18" t="s">
        <v>256</v>
      </c>
      <c r="D15" s="26"/>
      <c r="E15" s="26"/>
      <c r="F15" s="2">
        <v>2670</v>
      </c>
      <c r="G15" s="157"/>
      <c r="H15" s="159">
        <v>5248</v>
      </c>
      <c r="I15" s="159"/>
      <c r="J15" s="160">
        <v>0</v>
      </c>
      <c r="K15" s="159"/>
      <c r="L15" s="159">
        <v>0</v>
      </c>
    </row>
    <row r="16" spans="2:12" hidden="1">
      <c r="C16" s="18" t="s">
        <v>131</v>
      </c>
      <c r="D16" s="26"/>
      <c r="E16" s="26"/>
      <c r="F16" s="2"/>
      <c r="G16" s="157"/>
      <c r="H16" s="157"/>
      <c r="I16" s="235"/>
      <c r="J16" s="161"/>
      <c r="K16" s="157"/>
      <c r="L16" s="157"/>
    </row>
    <row r="17" spans="2:12" ht="20.399999999999999">
      <c r="B17" s="25" t="s">
        <v>132</v>
      </c>
      <c r="D17" s="26"/>
      <c r="E17" s="26"/>
      <c r="F17" s="2"/>
      <c r="G17" s="157"/>
      <c r="H17" s="157"/>
      <c r="I17" s="235"/>
      <c r="J17" s="157"/>
      <c r="K17" s="157"/>
      <c r="L17" s="158"/>
    </row>
    <row r="18" spans="2:12">
      <c r="C18" s="18" t="s">
        <v>257</v>
      </c>
      <c r="D18" s="26"/>
      <c r="E18" s="26"/>
      <c r="F18" s="2">
        <v>14063</v>
      </c>
      <c r="G18" s="157"/>
      <c r="H18" s="157">
        <v>20990</v>
      </c>
      <c r="I18" s="235"/>
      <c r="J18" s="237">
        <v>23767</v>
      </c>
      <c r="K18" s="157"/>
      <c r="L18" s="237">
        <v>26263</v>
      </c>
    </row>
    <row r="19" spans="2:12" ht="19.350000000000001" hidden="1" customHeight="1">
      <c r="C19" s="21" t="s">
        <v>223</v>
      </c>
      <c r="D19" s="26"/>
      <c r="E19" s="26"/>
      <c r="F19" s="2"/>
      <c r="G19" s="157"/>
      <c r="H19" s="159"/>
      <c r="I19" s="159"/>
      <c r="J19" s="159"/>
      <c r="K19" s="159"/>
      <c r="L19" s="159"/>
    </row>
    <row r="20" spans="2:12" ht="19.350000000000001" hidden="1" customHeight="1">
      <c r="C20" s="21" t="s">
        <v>258</v>
      </c>
      <c r="D20" s="26"/>
      <c r="E20" s="26"/>
      <c r="F20" s="2"/>
      <c r="G20" s="157"/>
      <c r="H20" s="159"/>
      <c r="I20" s="159"/>
      <c r="J20" s="159"/>
      <c r="K20" s="159"/>
      <c r="L20" s="159"/>
    </row>
    <row r="21" spans="2:12" ht="19.350000000000001" customHeight="1">
      <c r="C21" s="21" t="s">
        <v>259</v>
      </c>
      <c r="D21" s="26"/>
      <c r="E21" s="26"/>
      <c r="F21" s="2">
        <v>0</v>
      </c>
      <c r="G21" s="157"/>
      <c r="H21" s="159">
        <v>3322</v>
      </c>
      <c r="I21" s="159"/>
      <c r="J21" s="159">
        <v>0</v>
      </c>
      <c r="K21" s="159"/>
      <c r="L21" s="159">
        <v>6552</v>
      </c>
    </row>
    <row r="22" spans="2:12" ht="19.350000000000001" hidden="1" customHeight="1">
      <c r="C22" s="21" t="s">
        <v>260</v>
      </c>
      <c r="D22" s="26"/>
      <c r="E22" s="26"/>
      <c r="F22" s="2"/>
      <c r="G22" s="157"/>
      <c r="H22" s="159"/>
      <c r="I22" s="159"/>
      <c r="J22" s="159"/>
      <c r="K22" s="159"/>
      <c r="L22" s="159"/>
    </row>
    <row r="23" spans="2:12" ht="19.350000000000001" hidden="1" customHeight="1">
      <c r="C23" s="21" t="s">
        <v>133</v>
      </c>
      <c r="D23" s="26"/>
      <c r="E23" s="26"/>
      <c r="F23" s="2"/>
      <c r="G23" s="157"/>
      <c r="H23" s="159"/>
      <c r="I23" s="159"/>
      <c r="J23" s="159"/>
      <c r="K23" s="159"/>
      <c r="L23" s="159"/>
    </row>
    <row r="24" spans="2:12" ht="19.350000000000001" customHeight="1">
      <c r="C24" s="21" t="s">
        <v>261</v>
      </c>
      <c r="D24" s="26"/>
      <c r="E24" s="26"/>
      <c r="F24" s="2">
        <v>0</v>
      </c>
      <c r="G24" s="157"/>
      <c r="H24" s="159">
        <v>8456</v>
      </c>
      <c r="I24" s="159"/>
      <c r="J24" s="159">
        <v>0</v>
      </c>
      <c r="K24" s="159"/>
      <c r="L24" s="159">
        <v>22</v>
      </c>
    </row>
    <row r="25" spans="2:12" ht="19.350000000000001" customHeight="1">
      <c r="C25" s="21" t="s">
        <v>262</v>
      </c>
      <c r="D25" s="26"/>
      <c r="E25" s="26"/>
      <c r="F25" s="2">
        <v>5670</v>
      </c>
      <c r="G25" s="157"/>
      <c r="H25" s="157">
        <v>689</v>
      </c>
      <c r="I25" s="235"/>
      <c r="J25" s="157">
        <v>10808</v>
      </c>
      <c r="K25" s="157"/>
      <c r="L25" s="237">
        <v>1016</v>
      </c>
    </row>
    <row r="26" spans="2:12" ht="20.399999999999999">
      <c r="B26" s="25" t="s">
        <v>134</v>
      </c>
      <c r="D26" s="26"/>
      <c r="E26" s="26"/>
      <c r="F26" s="238">
        <f>SUM(F12:F25)</f>
        <v>115945</v>
      </c>
      <c r="G26" s="237"/>
      <c r="H26" s="238">
        <f>SUM(H12:H25)</f>
        <v>137425</v>
      </c>
      <c r="I26" s="162"/>
      <c r="J26" s="238">
        <f>SUM(J12:J25)</f>
        <v>43008</v>
      </c>
      <c r="K26" s="237"/>
      <c r="L26" s="238">
        <f>SUM(L12:L25)</f>
        <v>53814</v>
      </c>
    </row>
    <row r="27" spans="2:12" ht="11.1" customHeight="1">
      <c r="D27" s="26"/>
      <c r="E27" s="26"/>
      <c r="F27" s="239"/>
      <c r="G27" s="239"/>
      <c r="H27" s="239"/>
      <c r="I27" s="240"/>
      <c r="J27" s="239"/>
      <c r="K27" s="239"/>
      <c r="L27" s="239"/>
    </row>
    <row r="28" spans="2:12" ht="20.399999999999999">
      <c r="B28" s="25" t="s">
        <v>135</v>
      </c>
      <c r="D28" s="26"/>
      <c r="E28" s="26"/>
      <c r="F28" s="239"/>
      <c r="G28" s="239"/>
      <c r="H28" s="239"/>
      <c r="I28" s="240"/>
      <c r="J28" s="239"/>
      <c r="K28" s="239"/>
      <c r="L28" s="239"/>
    </row>
    <row r="29" spans="2:12">
      <c r="C29" s="21" t="s">
        <v>263</v>
      </c>
      <c r="D29" s="26"/>
      <c r="E29" s="26"/>
      <c r="F29" s="2">
        <v>7749</v>
      </c>
      <c r="G29" s="157"/>
      <c r="H29" s="159">
        <v>22624</v>
      </c>
      <c r="I29" s="159"/>
      <c r="J29" s="159">
        <v>7749</v>
      </c>
      <c r="K29" s="159"/>
      <c r="L29" s="159">
        <v>22624</v>
      </c>
    </row>
    <row r="30" spans="2:12">
      <c r="C30" s="21" t="s">
        <v>264</v>
      </c>
      <c r="D30" s="26"/>
      <c r="E30" s="26"/>
      <c r="F30" s="2">
        <v>24084</v>
      </c>
      <c r="G30" s="157"/>
      <c r="H30" s="159">
        <v>18812</v>
      </c>
      <c r="I30" s="159"/>
      <c r="J30" s="159">
        <v>0</v>
      </c>
      <c r="K30" s="159"/>
      <c r="L30" s="159">
        <v>0</v>
      </c>
    </row>
    <row r="31" spans="2:12">
      <c r="C31" s="21" t="s">
        <v>265</v>
      </c>
      <c r="D31" s="26"/>
      <c r="E31" s="26"/>
      <c r="F31" s="2">
        <v>28436</v>
      </c>
      <c r="G31" s="157"/>
      <c r="H31" s="159">
        <v>33584</v>
      </c>
      <c r="I31" s="159"/>
      <c r="J31" s="159">
        <v>0</v>
      </c>
      <c r="K31" s="159"/>
      <c r="L31" s="159">
        <v>0</v>
      </c>
    </row>
    <row r="32" spans="2:12">
      <c r="C32" s="21" t="s">
        <v>266</v>
      </c>
      <c r="D32" s="26"/>
      <c r="E32" s="26"/>
      <c r="F32" s="2">
        <v>2151</v>
      </c>
      <c r="G32" s="157"/>
      <c r="H32" s="159">
        <v>2844</v>
      </c>
      <c r="I32" s="159"/>
      <c r="J32" s="159">
        <v>0</v>
      </c>
      <c r="K32" s="159"/>
      <c r="L32" s="159">
        <v>0</v>
      </c>
    </row>
    <row r="33" spans="2:12" hidden="1">
      <c r="C33" s="21" t="s">
        <v>136</v>
      </c>
      <c r="D33" s="26"/>
      <c r="E33" s="26"/>
      <c r="F33" s="2">
        <v>0</v>
      </c>
      <c r="G33" s="157"/>
      <c r="H33" s="159">
        <v>0</v>
      </c>
      <c r="I33" s="159"/>
      <c r="J33" s="159">
        <v>0</v>
      </c>
      <c r="K33" s="159"/>
      <c r="L33" s="159">
        <v>0</v>
      </c>
    </row>
    <row r="34" spans="2:12">
      <c r="C34" s="21" t="s">
        <v>267</v>
      </c>
      <c r="D34" s="26"/>
      <c r="E34" s="26"/>
      <c r="F34" s="2">
        <v>117</v>
      </c>
      <c r="G34" s="157"/>
      <c r="H34" s="159">
        <v>244</v>
      </c>
      <c r="I34" s="159"/>
      <c r="J34" s="159">
        <v>0</v>
      </c>
      <c r="K34" s="159"/>
      <c r="L34" s="159">
        <v>0</v>
      </c>
    </row>
    <row r="35" spans="2:12">
      <c r="C35" s="21" t="s">
        <v>268</v>
      </c>
      <c r="D35" s="26"/>
      <c r="E35" s="26"/>
      <c r="F35" s="2">
        <v>33806</v>
      </c>
      <c r="G35" s="157"/>
      <c r="H35" s="159">
        <v>34316</v>
      </c>
      <c r="I35" s="159"/>
      <c r="J35" s="159">
        <v>16633</v>
      </c>
      <c r="K35" s="159"/>
      <c r="L35" s="159">
        <v>19415</v>
      </c>
    </row>
    <row r="36" spans="2:12" hidden="1">
      <c r="C36" s="21" t="s">
        <v>250</v>
      </c>
      <c r="D36" s="26"/>
      <c r="E36" s="26"/>
      <c r="F36" s="2">
        <v>0</v>
      </c>
      <c r="G36" s="157"/>
      <c r="H36" s="159">
        <v>0</v>
      </c>
      <c r="I36" s="159"/>
      <c r="J36" s="159">
        <v>0</v>
      </c>
      <c r="K36" s="159"/>
      <c r="L36" s="159">
        <v>0</v>
      </c>
    </row>
    <row r="37" spans="2:12" hidden="1">
      <c r="C37" s="21" t="s">
        <v>280</v>
      </c>
      <c r="D37" s="26"/>
      <c r="E37" s="26"/>
      <c r="F37" s="2">
        <v>0</v>
      </c>
      <c r="G37" s="157"/>
      <c r="H37" s="159">
        <v>0</v>
      </c>
      <c r="I37" s="159"/>
      <c r="J37" s="159">
        <v>0</v>
      </c>
      <c r="K37" s="159"/>
      <c r="L37" s="159">
        <v>0</v>
      </c>
    </row>
    <row r="38" spans="2:12">
      <c r="C38" s="21" t="s">
        <v>269</v>
      </c>
      <c r="D38" s="26"/>
      <c r="E38" s="26"/>
      <c r="F38" s="2">
        <v>546</v>
      </c>
      <c r="G38" s="157"/>
      <c r="H38" s="159">
        <v>0</v>
      </c>
      <c r="I38" s="159"/>
      <c r="J38" s="159">
        <v>2</v>
      </c>
      <c r="K38" s="159"/>
      <c r="L38" s="159">
        <v>0</v>
      </c>
    </row>
    <row r="39" spans="2:12" hidden="1">
      <c r="C39" s="21" t="s">
        <v>270</v>
      </c>
      <c r="D39" s="26"/>
      <c r="E39" s="26"/>
      <c r="F39" s="2">
        <v>0</v>
      </c>
      <c r="G39" s="157"/>
      <c r="H39" s="159">
        <v>0</v>
      </c>
      <c r="I39" s="159"/>
      <c r="J39" s="159">
        <v>0</v>
      </c>
      <c r="K39" s="159"/>
      <c r="L39" s="159">
        <v>0</v>
      </c>
    </row>
    <row r="40" spans="2:12" hidden="1">
      <c r="C40" s="21" t="s">
        <v>252</v>
      </c>
      <c r="D40" s="26"/>
      <c r="E40" s="26"/>
      <c r="F40" s="2">
        <v>0</v>
      </c>
      <c r="G40" s="157"/>
      <c r="H40" s="159">
        <v>0</v>
      </c>
      <c r="I40" s="159"/>
      <c r="J40" s="159">
        <v>0</v>
      </c>
      <c r="K40" s="159"/>
      <c r="L40" s="159">
        <v>0</v>
      </c>
    </row>
    <row r="41" spans="2:12" hidden="1">
      <c r="C41" s="21" t="s">
        <v>271</v>
      </c>
      <c r="D41" s="26"/>
      <c r="E41" s="26"/>
      <c r="F41" s="2">
        <v>0</v>
      </c>
      <c r="G41" s="157"/>
      <c r="H41" s="159">
        <v>0</v>
      </c>
      <c r="I41" s="159"/>
      <c r="J41" s="159">
        <v>0</v>
      </c>
      <c r="K41" s="159"/>
      <c r="L41" s="159">
        <v>0</v>
      </c>
    </row>
    <row r="42" spans="2:12">
      <c r="C42" s="21" t="s">
        <v>327</v>
      </c>
      <c r="D42" s="26"/>
      <c r="E42" s="26"/>
      <c r="F42" s="2">
        <v>0</v>
      </c>
      <c r="G42" s="157"/>
      <c r="H42" s="159">
        <v>0</v>
      </c>
      <c r="I42" s="159"/>
      <c r="J42" s="159">
        <v>14200</v>
      </c>
      <c r="K42" s="159"/>
      <c r="L42" s="159">
        <v>0</v>
      </c>
    </row>
    <row r="43" spans="2:12" hidden="1">
      <c r="C43" s="21" t="s">
        <v>272</v>
      </c>
      <c r="D43" s="26"/>
      <c r="E43" s="26"/>
      <c r="F43" s="2">
        <v>0</v>
      </c>
      <c r="G43" s="157"/>
      <c r="H43" s="159">
        <v>0</v>
      </c>
      <c r="I43" s="159"/>
      <c r="J43" s="159">
        <v>0</v>
      </c>
      <c r="K43" s="159"/>
      <c r="L43" s="159">
        <v>0</v>
      </c>
    </row>
    <row r="44" spans="2:12">
      <c r="C44" s="21" t="s">
        <v>137</v>
      </c>
      <c r="D44" s="26"/>
      <c r="E44" s="26"/>
      <c r="F44" s="2">
        <v>676</v>
      </c>
      <c r="G44" s="157"/>
      <c r="H44" s="159">
        <v>37</v>
      </c>
      <c r="I44" s="159"/>
      <c r="J44" s="159">
        <v>0</v>
      </c>
      <c r="K44" s="159"/>
      <c r="L44" s="159">
        <v>37</v>
      </c>
    </row>
    <row r="45" spans="2:12">
      <c r="C45" s="241" t="s">
        <v>273</v>
      </c>
      <c r="D45" s="26"/>
      <c r="E45" s="26"/>
      <c r="F45" s="163">
        <v>11373</v>
      </c>
      <c r="G45" s="157"/>
      <c r="H45" s="164">
        <v>13584</v>
      </c>
      <c r="I45" s="159"/>
      <c r="J45" s="164">
        <v>4284</v>
      </c>
      <c r="K45" s="159"/>
      <c r="L45" s="164">
        <v>3880</v>
      </c>
    </row>
    <row r="46" spans="2:12" ht="20.399999999999999">
      <c r="B46" s="25" t="s">
        <v>138</v>
      </c>
      <c r="D46" s="26"/>
      <c r="E46" s="26"/>
      <c r="F46" s="163">
        <f>SUM(F29:F45)</f>
        <v>108938</v>
      </c>
      <c r="G46" s="157"/>
      <c r="H46" s="164">
        <f>SUM(H29:H45)</f>
        <v>126045</v>
      </c>
      <c r="I46" s="159">
        <v>0</v>
      </c>
      <c r="J46" s="164">
        <f>SUM(J29:J45)</f>
        <v>42868</v>
      </c>
      <c r="K46" s="159"/>
      <c r="L46" s="164">
        <f>SUM(L29:L45)</f>
        <v>45956</v>
      </c>
    </row>
    <row r="47" spans="2:12" ht="9.6" customHeight="1">
      <c r="D47" s="26"/>
      <c r="E47" s="26"/>
      <c r="F47" s="148"/>
      <c r="G47" s="149"/>
      <c r="H47" s="148"/>
      <c r="I47" s="152"/>
      <c r="J47" s="148"/>
      <c r="K47" s="242"/>
      <c r="L47" s="243"/>
    </row>
    <row r="48" spans="2:12" ht="20.399999999999999">
      <c r="B48" s="25" t="s">
        <v>139</v>
      </c>
      <c r="D48" s="26"/>
      <c r="E48" s="26"/>
      <c r="F48" s="163">
        <v>0</v>
      </c>
      <c r="G48" s="157"/>
      <c r="H48" s="164">
        <v>-482</v>
      </c>
      <c r="I48" s="159"/>
      <c r="J48" s="164">
        <v>0</v>
      </c>
      <c r="K48" s="159"/>
      <c r="L48" s="164">
        <v>0</v>
      </c>
    </row>
    <row r="49" spans="2:12">
      <c r="C49" s="21" t="s">
        <v>274</v>
      </c>
      <c r="D49" s="26"/>
      <c r="E49" s="26"/>
      <c r="F49" s="2">
        <f>F26-F46+F48</f>
        <v>7007</v>
      </c>
      <c r="G49" s="157"/>
      <c r="H49" s="159">
        <f>H26-H46+H48</f>
        <v>10898</v>
      </c>
      <c r="I49" s="159"/>
      <c r="J49" s="159">
        <f>J26-J46</f>
        <v>140</v>
      </c>
      <c r="K49" s="159"/>
      <c r="L49" s="159">
        <f>L26-L46</f>
        <v>7858</v>
      </c>
    </row>
    <row r="50" spans="2:12">
      <c r="C50" s="21" t="s">
        <v>275</v>
      </c>
      <c r="D50" s="26">
        <v>35.200000000000003</v>
      </c>
      <c r="E50" s="26"/>
      <c r="F50" s="163">
        <v>381</v>
      </c>
      <c r="G50" s="157"/>
      <c r="H50" s="164">
        <v>1660</v>
      </c>
      <c r="I50" s="159"/>
      <c r="J50" s="164">
        <v>0</v>
      </c>
      <c r="K50" s="159"/>
      <c r="L50" s="164">
        <v>0</v>
      </c>
    </row>
    <row r="51" spans="2:12" ht="20.399999999999999">
      <c r="B51" s="25" t="s">
        <v>311</v>
      </c>
      <c r="D51" s="26"/>
      <c r="E51" s="26"/>
      <c r="F51" s="163">
        <f>F49+F50</f>
        <v>7388</v>
      </c>
      <c r="G51" s="157"/>
      <c r="H51" s="164">
        <f>H49+H50</f>
        <v>12558</v>
      </c>
      <c r="I51" s="159"/>
      <c r="J51" s="164">
        <f>SUM(J49:J50)</f>
        <v>140</v>
      </c>
      <c r="K51" s="159"/>
      <c r="L51" s="164">
        <f>SUM(L49:L50)</f>
        <v>7858</v>
      </c>
    </row>
    <row r="52" spans="2:12" ht="21" hidden="1" thickTop="1">
      <c r="D52" s="26"/>
      <c r="E52" s="26"/>
      <c r="F52" s="3"/>
      <c r="G52" s="8"/>
      <c r="H52" s="3"/>
      <c r="I52" s="6"/>
      <c r="J52" s="3"/>
      <c r="K52" s="31"/>
      <c r="L52" s="9"/>
    </row>
    <row r="53" spans="2:12" ht="20.399999999999999">
      <c r="D53" s="26"/>
      <c r="E53" s="26"/>
      <c r="F53" s="3"/>
      <c r="G53" s="8"/>
      <c r="H53" s="3"/>
      <c r="I53" s="6"/>
      <c r="J53" s="3"/>
      <c r="K53" s="31"/>
      <c r="L53" s="9"/>
    </row>
    <row r="54" spans="2:12" ht="20.399999999999999">
      <c r="B54" s="29" t="s">
        <v>310</v>
      </c>
      <c r="D54" s="26"/>
      <c r="E54" s="26"/>
      <c r="F54" s="3"/>
      <c r="G54" s="8"/>
      <c r="H54" s="3"/>
      <c r="I54" s="6"/>
      <c r="J54" s="3"/>
      <c r="K54" s="31"/>
      <c r="L54" s="9"/>
    </row>
    <row r="55" spans="2:12" ht="20.399999999999999">
      <c r="B55" s="29"/>
      <c r="D55" s="26"/>
      <c r="E55" s="26"/>
      <c r="F55" s="3"/>
      <c r="G55" s="8"/>
      <c r="H55" s="3"/>
      <c r="I55" s="6"/>
      <c r="J55" s="3"/>
      <c r="K55" s="31"/>
      <c r="L55" s="9"/>
    </row>
    <row r="56" spans="2:12" ht="20.399999999999999">
      <c r="B56" s="29"/>
      <c r="D56" s="26"/>
      <c r="E56" s="26"/>
      <c r="F56" s="3"/>
      <c r="G56" s="8"/>
      <c r="H56" s="3"/>
      <c r="I56" s="6"/>
      <c r="J56" s="3"/>
      <c r="K56" s="31"/>
      <c r="L56" s="9"/>
    </row>
    <row r="57" spans="2:12" ht="20.399999999999999">
      <c r="B57" s="29"/>
      <c r="D57" s="26"/>
      <c r="E57" s="26"/>
      <c r="F57" s="3"/>
      <c r="G57" s="8"/>
      <c r="H57" s="3"/>
      <c r="I57" s="6"/>
      <c r="J57" s="3"/>
      <c r="K57" s="31"/>
      <c r="L57" s="9"/>
    </row>
    <row r="58" spans="2:12" ht="20.399999999999999">
      <c r="B58" s="29"/>
      <c r="D58" s="26"/>
      <c r="E58" s="26"/>
      <c r="F58" s="3"/>
      <c r="G58" s="8"/>
      <c r="H58" s="3"/>
      <c r="I58" s="6"/>
      <c r="J58" s="3"/>
      <c r="K58" s="31"/>
      <c r="L58" s="9"/>
    </row>
    <row r="59" spans="2:12" ht="20.399999999999999">
      <c r="B59" s="29"/>
      <c r="D59" s="26"/>
      <c r="E59" s="26"/>
      <c r="F59" s="3"/>
      <c r="G59" s="8"/>
      <c r="H59" s="3"/>
      <c r="I59" s="6"/>
      <c r="J59" s="3"/>
      <c r="K59" s="31"/>
      <c r="L59" s="9"/>
    </row>
    <row r="60" spans="2:12" ht="20.399999999999999">
      <c r="B60" s="29"/>
      <c r="D60" s="26"/>
      <c r="E60" s="26"/>
      <c r="F60" s="3"/>
      <c r="G60" s="8"/>
      <c r="H60" s="3"/>
      <c r="I60" s="6"/>
      <c r="J60" s="3"/>
      <c r="K60" s="31"/>
      <c r="L60" s="9"/>
    </row>
    <row r="61" spans="2:12">
      <c r="B61" s="266" t="s">
        <v>52</v>
      </c>
      <c r="C61" s="266"/>
      <c r="D61" s="266"/>
      <c r="E61" s="266"/>
      <c r="F61" s="266"/>
      <c r="G61" s="266"/>
      <c r="H61" s="266"/>
      <c r="I61" s="266"/>
      <c r="J61" s="266"/>
      <c r="K61" s="266"/>
      <c r="L61" s="266"/>
    </row>
    <row r="62" spans="2:12">
      <c r="B62" s="266" t="s">
        <v>140</v>
      </c>
      <c r="C62" s="266"/>
      <c r="D62" s="266"/>
      <c r="E62" s="266"/>
      <c r="F62" s="266"/>
      <c r="G62" s="266"/>
      <c r="H62" s="266"/>
      <c r="I62" s="266"/>
      <c r="J62" s="266"/>
      <c r="K62" s="266"/>
      <c r="L62" s="266"/>
    </row>
    <row r="63" spans="2:12" ht="11.4" hidden="1" customHeight="1">
      <c r="D63" s="26"/>
      <c r="E63" s="26"/>
      <c r="F63" s="3"/>
      <c r="G63" s="8"/>
      <c r="H63" s="3"/>
      <c r="I63" s="6"/>
      <c r="J63" s="3"/>
      <c r="K63" s="31"/>
      <c r="L63" s="9"/>
    </row>
    <row r="64" spans="2:12" ht="19.350000000000001" customHeight="1">
      <c r="B64" s="265" t="s">
        <v>325</v>
      </c>
      <c r="C64" s="266"/>
      <c r="D64" s="266"/>
      <c r="E64" s="266"/>
      <c r="F64" s="266"/>
      <c r="G64" s="266"/>
      <c r="H64" s="266"/>
      <c r="I64" s="266"/>
      <c r="J64" s="266"/>
      <c r="K64" s="266"/>
      <c r="L64" s="266"/>
    </row>
    <row r="65" spans="2:12" ht="19.350000000000001" customHeight="1">
      <c r="B65" s="228"/>
      <c r="C65" s="26"/>
      <c r="D65" s="26"/>
      <c r="E65" s="26"/>
      <c r="F65" s="26"/>
      <c r="G65" s="26"/>
      <c r="H65" s="26"/>
      <c r="I65" s="26"/>
      <c r="J65" s="26"/>
      <c r="K65" s="26"/>
      <c r="L65" s="26"/>
    </row>
    <row r="66" spans="2:12" ht="19.350000000000001" customHeight="1">
      <c r="B66" s="228"/>
      <c r="C66" s="26"/>
      <c r="D66" s="26"/>
      <c r="E66" s="26"/>
      <c r="F66" s="26"/>
      <c r="G66" s="26"/>
      <c r="H66" s="26"/>
      <c r="I66" s="26"/>
      <c r="J66" s="275" t="s">
        <v>305</v>
      </c>
      <c r="K66" s="275"/>
      <c r="L66" s="275"/>
    </row>
    <row r="67" spans="2:12" ht="20.399999999999999">
      <c r="B67" s="267" t="s">
        <v>0</v>
      </c>
      <c r="C67" s="267"/>
      <c r="D67" s="267"/>
      <c r="E67" s="267"/>
      <c r="F67" s="267"/>
      <c r="G67" s="267"/>
      <c r="H67" s="267"/>
      <c r="I67" s="267"/>
      <c r="J67" s="267"/>
      <c r="K67" s="267"/>
      <c r="L67" s="267"/>
    </row>
    <row r="68" spans="2:12" ht="20.399999999999999">
      <c r="B68" s="277" t="s">
        <v>284</v>
      </c>
      <c r="C68" s="277"/>
      <c r="D68" s="277"/>
      <c r="E68" s="277"/>
      <c r="F68" s="277"/>
      <c r="G68" s="277"/>
      <c r="H68" s="277"/>
      <c r="I68" s="277"/>
      <c r="J68" s="277"/>
      <c r="K68" s="277"/>
      <c r="L68" s="277"/>
    </row>
    <row r="69" spans="2:12" ht="20.399999999999999">
      <c r="B69" s="276" t="s">
        <v>303</v>
      </c>
      <c r="C69" s="276"/>
      <c r="D69" s="276"/>
      <c r="E69" s="276"/>
      <c r="F69" s="276"/>
      <c r="G69" s="276"/>
      <c r="H69" s="276"/>
      <c r="I69" s="276"/>
      <c r="J69" s="276"/>
      <c r="K69" s="276"/>
      <c r="L69" s="276"/>
    </row>
    <row r="70" spans="2:12" ht="20.399999999999999"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</row>
    <row r="71" spans="2:12" ht="20.399999999999999">
      <c r="F71" s="270" t="s">
        <v>296</v>
      </c>
      <c r="G71" s="270"/>
      <c r="H71" s="270"/>
      <c r="I71" s="270"/>
      <c r="J71" s="270"/>
      <c r="K71" s="270"/>
      <c r="L71" s="270"/>
    </row>
    <row r="72" spans="2:12" ht="20.399999999999999">
      <c r="F72" s="268" t="s">
        <v>2</v>
      </c>
      <c r="G72" s="268"/>
      <c r="H72" s="268"/>
      <c r="J72" s="268" t="s">
        <v>3</v>
      </c>
      <c r="K72" s="268"/>
      <c r="L72" s="268"/>
    </row>
    <row r="73" spans="2:12" ht="20.399999999999999">
      <c r="F73" s="270" t="s">
        <v>304</v>
      </c>
      <c r="G73" s="270"/>
      <c r="H73" s="270"/>
      <c r="I73" s="270"/>
      <c r="J73" s="270"/>
      <c r="K73" s="270"/>
      <c r="L73" s="270"/>
    </row>
    <row r="74" spans="2:12" ht="20.399999999999999">
      <c r="D74" s="20" t="s">
        <v>4</v>
      </c>
      <c r="E74" s="22"/>
      <c r="F74" s="23">
        <v>2568</v>
      </c>
      <c r="G74" s="24"/>
      <c r="H74" s="23">
        <v>2567</v>
      </c>
      <c r="I74" s="22"/>
      <c r="J74" s="23">
        <v>2568</v>
      </c>
      <c r="K74" s="24"/>
      <c r="L74" s="23">
        <v>2567</v>
      </c>
    </row>
    <row r="75" spans="2:12">
      <c r="D75" s="26"/>
      <c r="E75" s="26"/>
      <c r="F75" s="10"/>
      <c r="G75" s="10"/>
      <c r="H75" s="260" t="s">
        <v>331</v>
      </c>
      <c r="I75" s="7"/>
      <c r="J75" s="10"/>
      <c r="K75" s="31"/>
      <c r="L75" s="11"/>
    </row>
    <row r="76" spans="2:12">
      <c r="D76" s="26"/>
      <c r="E76" s="26"/>
      <c r="F76" s="10"/>
      <c r="G76" s="10"/>
      <c r="H76" s="260"/>
      <c r="I76" s="7"/>
      <c r="J76" s="10"/>
      <c r="K76" s="31"/>
      <c r="L76" s="11"/>
    </row>
    <row r="77" spans="2:12" ht="21" customHeight="1" thickBot="1">
      <c r="B77" s="25" t="s">
        <v>311</v>
      </c>
      <c r="D77" s="26"/>
      <c r="E77" s="26"/>
      <c r="F77" s="165">
        <f>F51</f>
        <v>7388</v>
      </c>
      <c r="G77" s="157"/>
      <c r="H77" s="166">
        <f>H51</f>
        <v>12558</v>
      </c>
      <c r="I77" s="159"/>
      <c r="J77" s="166">
        <f>J51</f>
        <v>140</v>
      </c>
      <c r="K77" s="159"/>
      <c r="L77" s="166">
        <f>L51</f>
        <v>7858</v>
      </c>
    </row>
    <row r="78" spans="2:12" ht="21" customHeight="1" thickTop="1">
      <c r="D78" s="26"/>
      <c r="E78" s="26"/>
      <c r="F78" s="154"/>
      <c r="G78" s="154"/>
      <c r="H78" s="153"/>
      <c r="I78" s="152"/>
      <c r="J78" s="154"/>
      <c r="K78" s="244"/>
      <c r="L78" s="155"/>
    </row>
    <row r="79" spans="2:12" ht="20.399999999999999">
      <c r="B79" s="25" t="s">
        <v>141</v>
      </c>
      <c r="D79" s="26"/>
      <c r="E79" s="26"/>
      <c r="F79" s="244"/>
      <c r="G79" s="244"/>
      <c r="H79" s="245"/>
      <c r="I79" s="246"/>
      <c r="J79" s="244"/>
      <c r="K79" s="244"/>
      <c r="L79" s="244"/>
    </row>
    <row r="80" spans="2:12" ht="20.399999999999999" hidden="1">
      <c r="B80" s="25" t="s">
        <v>293</v>
      </c>
      <c r="D80" s="26"/>
      <c r="E80" s="26"/>
      <c r="F80" s="244"/>
      <c r="G80" s="244"/>
      <c r="H80" s="245"/>
      <c r="I80" s="246"/>
      <c r="J80" s="244"/>
      <c r="K80" s="244"/>
      <c r="L80" s="244"/>
    </row>
    <row r="81" spans="2:12" hidden="1">
      <c r="C81" s="247" t="s">
        <v>294</v>
      </c>
      <c r="D81" s="26"/>
      <c r="E81" s="26"/>
      <c r="F81" s="242"/>
      <c r="G81" s="149"/>
      <c r="H81" s="148"/>
      <c r="I81" s="246"/>
      <c r="J81" s="242"/>
      <c r="K81" s="246"/>
      <c r="L81" s="246"/>
    </row>
    <row r="82" spans="2:12" hidden="1">
      <c r="B82" s="247"/>
      <c r="C82" s="248" t="s">
        <v>277</v>
      </c>
      <c r="D82" s="26"/>
      <c r="E82" s="26"/>
      <c r="F82" s="242">
        <v>0</v>
      </c>
      <c r="G82" s="149"/>
      <c r="H82" s="148">
        <v>0</v>
      </c>
      <c r="I82" s="246"/>
      <c r="J82" s="243">
        <v>0</v>
      </c>
      <c r="K82" s="249"/>
      <c r="L82" s="249">
        <v>0</v>
      </c>
    </row>
    <row r="83" spans="2:12" ht="20.399999999999999">
      <c r="B83" s="25" t="s">
        <v>142</v>
      </c>
      <c r="D83" s="26"/>
      <c r="E83" s="26"/>
      <c r="F83" s="242"/>
      <c r="G83" s="242"/>
      <c r="H83" s="243"/>
      <c r="I83" s="246"/>
      <c r="J83" s="243"/>
      <c r="K83" s="249"/>
      <c r="L83" s="249"/>
    </row>
    <row r="84" spans="2:12" hidden="1">
      <c r="C84" s="247" t="s">
        <v>276</v>
      </c>
      <c r="D84" s="26"/>
      <c r="E84" s="26"/>
      <c r="F84" s="242"/>
      <c r="G84" s="242"/>
      <c r="H84" s="243"/>
      <c r="I84" s="246"/>
      <c r="J84" s="243"/>
      <c r="K84" s="249"/>
      <c r="L84" s="249"/>
    </row>
    <row r="85" spans="2:12" hidden="1">
      <c r="C85" s="248" t="s">
        <v>277</v>
      </c>
      <c r="D85" s="26"/>
      <c r="E85" s="26"/>
      <c r="F85" s="242">
        <v>0</v>
      </c>
      <c r="G85" s="242"/>
      <c r="H85" s="243">
        <v>0</v>
      </c>
      <c r="I85" s="151"/>
      <c r="J85" s="243">
        <v>0</v>
      </c>
      <c r="K85" s="150"/>
      <c r="L85" s="243">
        <v>0</v>
      </c>
    </row>
    <row r="86" spans="2:12">
      <c r="C86" s="247" t="s">
        <v>295</v>
      </c>
      <c r="D86" s="26"/>
      <c r="E86" s="26"/>
      <c r="F86" s="163">
        <v>43</v>
      </c>
      <c r="G86" s="157"/>
      <c r="H86" s="164">
        <v>19009</v>
      </c>
      <c r="I86" s="159"/>
      <c r="J86" s="164">
        <v>0</v>
      </c>
      <c r="K86" s="159"/>
      <c r="L86" s="164">
        <v>0</v>
      </c>
    </row>
    <row r="87" spans="2:12">
      <c r="C87" s="241" t="s">
        <v>312</v>
      </c>
      <c r="D87" s="26"/>
      <c r="E87" s="26"/>
      <c r="F87" s="163">
        <f>SUM(F82:F86)</f>
        <v>43</v>
      </c>
      <c r="G87" s="157"/>
      <c r="H87" s="164">
        <f>SUM(H82:H86)</f>
        <v>19009</v>
      </c>
      <c r="I87" s="159"/>
      <c r="J87" s="164">
        <f>SUM(J85:J86)</f>
        <v>0</v>
      </c>
      <c r="K87" s="159"/>
      <c r="L87" s="164">
        <f>SUM(L85:L86)</f>
        <v>0</v>
      </c>
    </row>
    <row r="88" spans="2:12" ht="21" thickBot="1">
      <c r="B88" s="25" t="s">
        <v>313</v>
      </c>
      <c r="D88" s="26"/>
      <c r="E88" s="26"/>
      <c r="F88" s="138">
        <f>F77+F87</f>
        <v>7431</v>
      </c>
      <c r="G88" s="157"/>
      <c r="H88" s="167">
        <f>H77+H87</f>
        <v>31567</v>
      </c>
      <c r="I88" s="159"/>
      <c r="J88" s="167">
        <f>J77+J87</f>
        <v>140</v>
      </c>
      <c r="K88" s="159"/>
      <c r="L88" s="167">
        <f>L77+L87</f>
        <v>7858</v>
      </c>
    </row>
    <row r="89" spans="2:12" ht="8.85" customHeight="1" thickTop="1">
      <c r="D89" s="26"/>
      <c r="E89" s="26"/>
      <c r="F89" s="156"/>
      <c r="G89" s="156"/>
      <c r="H89" s="156"/>
      <c r="I89" s="240"/>
      <c r="J89" s="156"/>
      <c r="K89" s="239"/>
      <c r="L89" s="156"/>
    </row>
    <row r="90" spans="2:12" ht="20.399999999999999">
      <c r="B90" s="25" t="s">
        <v>247</v>
      </c>
      <c r="D90" s="26"/>
      <c r="E90" s="26"/>
      <c r="F90" s="250"/>
      <c r="G90" s="250"/>
      <c r="H90" s="250"/>
      <c r="I90" s="240"/>
      <c r="J90" s="250"/>
      <c r="K90" s="240"/>
      <c r="L90" s="245"/>
    </row>
    <row r="91" spans="2:12">
      <c r="C91" s="21" t="s">
        <v>143</v>
      </c>
      <c r="D91" s="26"/>
      <c r="E91" s="26"/>
      <c r="F91" s="2">
        <f>+F93-F92</f>
        <v>7217</v>
      </c>
      <c r="G91" s="157"/>
      <c r="H91" s="159">
        <f>+H93-H92</f>
        <v>9357</v>
      </c>
      <c r="I91" s="159"/>
      <c r="J91" s="159">
        <f>+J93-J92</f>
        <v>140</v>
      </c>
      <c r="K91" s="159"/>
      <c r="L91" s="159">
        <f>+L93-L92</f>
        <v>7858</v>
      </c>
    </row>
    <row r="92" spans="2:12">
      <c r="C92" s="21" t="s">
        <v>144</v>
      </c>
      <c r="D92" s="26"/>
      <c r="E92" s="26"/>
      <c r="F92" s="163">
        <v>171</v>
      </c>
      <c r="G92" s="157"/>
      <c r="H92" s="164">
        <v>3201</v>
      </c>
      <c r="I92" s="159"/>
      <c r="J92" s="164">
        <v>0</v>
      </c>
      <c r="K92" s="159"/>
      <c r="L92" s="164">
        <v>0</v>
      </c>
    </row>
    <row r="93" spans="2:12" ht="20.399999999999999" thickBot="1">
      <c r="D93" s="26"/>
      <c r="E93" s="26"/>
      <c r="F93" s="138">
        <f>F77</f>
        <v>7388</v>
      </c>
      <c r="G93" s="157"/>
      <c r="H93" s="167">
        <f>H77</f>
        <v>12558</v>
      </c>
      <c r="I93" s="159"/>
      <c r="J93" s="167">
        <f>J77</f>
        <v>140</v>
      </c>
      <c r="K93" s="159"/>
      <c r="L93" s="167">
        <f>L77</f>
        <v>7858</v>
      </c>
    </row>
    <row r="94" spans="2:12" ht="21" thickTop="1">
      <c r="B94" s="25" t="s">
        <v>145</v>
      </c>
      <c r="D94" s="26"/>
      <c r="E94" s="26"/>
      <c r="F94" s="86"/>
      <c r="G94" s="86"/>
      <c r="H94" s="86"/>
      <c r="I94" s="97"/>
      <c r="J94" s="96"/>
      <c r="K94" s="97"/>
      <c r="L94" s="251"/>
    </row>
    <row r="95" spans="2:12">
      <c r="C95" s="21" t="s">
        <v>143</v>
      </c>
      <c r="D95" s="26"/>
      <c r="E95" s="26"/>
      <c r="F95" s="2">
        <f>+F97-F96</f>
        <v>7247</v>
      </c>
      <c r="G95" s="157"/>
      <c r="H95" s="159">
        <f>+H97-H96</f>
        <v>22694</v>
      </c>
      <c r="I95" s="159"/>
      <c r="J95" s="159">
        <f>+J97-J96</f>
        <v>140</v>
      </c>
      <c r="K95" s="159"/>
      <c r="L95" s="159">
        <f>+L97-L96</f>
        <v>7858</v>
      </c>
    </row>
    <row r="96" spans="2:12">
      <c r="C96" s="21" t="s">
        <v>144</v>
      </c>
      <c r="D96" s="26"/>
      <c r="E96" s="26"/>
      <c r="F96" s="163">
        <v>184</v>
      </c>
      <c r="G96" s="157"/>
      <c r="H96" s="164">
        <v>8873</v>
      </c>
      <c r="I96" s="159"/>
      <c r="J96" s="164">
        <v>0</v>
      </c>
      <c r="K96" s="159"/>
      <c r="L96" s="164">
        <v>0</v>
      </c>
    </row>
    <row r="97" spans="2:12" ht="20.399999999999999" thickBot="1">
      <c r="D97" s="26"/>
      <c r="E97" s="26"/>
      <c r="F97" s="138">
        <f>F88</f>
        <v>7431</v>
      </c>
      <c r="G97" s="157"/>
      <c r="H97" s="167">
        <f>H88</f>
        <v>31567</v>
      </c>
      <c r="I97" s="159"/>
      <c r="J97" s="167">
        <f>J88</f>
        <v>140</v>
      </c>
      <c r="K97" s="159"/>
      <c r="L97" s="167">
        <f>L88</f>
        <v>7858</v>
      </c>
    </row>
    <row r="98" spans="2:12" ht="5.85" customHeight="1" thickTop="1">
      <c r="D98" s="26"/>
      <c r="E98" s="26"/>
      <c r="F98" s="252"/>
      <c r="G98" s="252"/>
      <c r="H98" s="252"/>
      <c r="I98" s="26"/>
      <c r="J98" s="253"/>
      <c r="K98" s="252"/>
      <c r="L98" s="252"/>
    </row>
    <row r="99" spans="2:12" ht="20.399999999999999">
      <c r="B99" s="254" t="s">
        <v>146</v>
      </c>
      <c r="F99" s="26"/>
      <c r="G99" s="26"/>
      <c r="H99" s="252"/>
      <c r="I99" s="252"/>
      <c r="J99" s="252"/>
      <c r="K99" s="26"/>
      <c r="L99" s="253"/>
    </row>
    <row r="100" spans="2:12" ht="20.399999999999999" thickBot="1">
      <c r="C100" s="255" t="s">
        <v>278</v>
      </c>
      <c r="D100" s="26"/>
      <c r="E100" s="26"/>
      <c r="F100" s="168">
        <f>(F93/F101)</f>
        <v>9.1503491299733358E-7</v>
      </c>
      <c r="G100" s="169"/>
      <c r="H100" s="170">
        <f>(H93/H101)</f>
        <v>1.5553611853574059E-6</v>
      </c>
      <c r="I100" s="171"/>
      <c r="J100" s="170">
        <f>(J93/J101)</f>
        <v>1.7339590099501483E-8</v>
      </c>
      <c r="K100" s="171"/>
      <c r="L100" s="170">
        <f>(L93/L101)</f>
        <v>9.7324639230279458E-7</v>
      </c>
    </row>
    <row r="101" spans="2:12" ht="21" thickTop="1" thickBot="1">
      <c r="C101" s="63" t="s">
        <v>279</v>
      </c>
      <c r="D101" s="26"/>
      <c r="F101" s="165">
        <v>8074008865.7377043</v>
      </c>
      <c r="G101" s="157"/>
      <c r="H101" s="165">
        <v>8074008865.7377043</v>
      </c>
      <c r="I101" s="159"/>
      <c r="J101" s="166">
        <v>8074008624</v>
      </c>
      <c r="K101" s="159"/>
      <c r="L101" s="165">
        <v>8074008865.7377043</v>
      </c>
    </row>
    <row r="102" spans="2:12" ht="10.35" customHeight="1" thickTop="1"/>
    <row r="103" spans="2:12" ht="20.85" hidden="1" customHeight="1" thickTop="1"/>
    <row r="104" spans="2:12" ht="20.85" hidden="1" customHeight="1">
      <c r="D104" s="26">
        <v>24</v>
      </c>
      <c r="F104" s="256"/>
      <c r="G104" s="257"/>
      <c r="H104" s="256"/>
      <c r="I104" s="258"/>
      <c r="J104" s="259"/>
      <c r="K104" s="257"/>
      <c r="L104" s="256"/>
    </row>
    <row r="105" spans="2:12" ht="20.85" hidden="1" customHeight="1">
      <c r="D105" s="26">
        <v>24</v>
      </c>
      <c r="F105" s="12"/>
      <c r="G105" s="12"/>
      <c r="H105" s="12"/>
      <c r="J105" s="12"/>
      <c r="L105" s="13"/>
    </row>
    <row r="107" spans="2:12">
      <c r="B107" s="29" t="s">
        <v>310</v>
      </c>
    </row>
    <row r="121" spans="2:12">
      <c r="B121" s="266" t="s">
        <v>52</v>
      </c>
      <c r="C121" s="266"/>
      <c r="D121" s="266"/>
      <c r="E121" s="266"/>
      <c r="F121" s="266"/>
      <c r="G121" s="266"/>
      <c r="H121" s="266"/>
      <c r="I121" s="266"/>
      <c r="J121" s="266"/>
      <c r="K121" s="266"/>
      <c r="L121" s="266"/>
    </row>
    <row r="122" spans="2:12">
      <c r="B122" s="266" t="s">
        <v>140</v>
      </c>
      <c r="C122" s="266"/>
      <c r="D122" s="266"/>
      <c r="E122" s="266"/>
      <c r="F122" s="266"/>
      <c r="G122" s="266"/>
      <c r="H122" s="266"/>
      <c r="I122" s="266"/>
      <c r="J122" s="266"/>
      <c r="K122" s="266"/>
      <c r="L122" s="266"/>
    </row>
    <row r="123" spans="2:12" ht="20.100000000000001" customHeight="1">
      <c r="D123" s="26"/>
      <c r="E123" s="26"/>
      <c r="F123" s="26"/>
      <c r="G123" s="26"/>
      <c r="H123" s="26"/>
      <c r="I123" s="26"/>
      <c r="J123" s="26"/>
      <c r="K123" s="26"/>
      <c r="L123" s="26"/>
    </row>
    <row r="124" spans="2:12">
      <c r="B124" s="265" t="s">
        <v>291</v>
      </c>
      <c r="C124" s="266"/>
      <c r="D124" s="266"/>
      <c r="E124" s="266"/>
      <c r="F124" s="266"/>
      <c r="G124" s="266"/>
      <c r="H124" s="266"/>
      <c r="I124" s="266"/>
      <c r="J124" s="266"/>
      <c r="K124" s="266"/>
      <c r="L124" s="266"/>
    </row>
    <row r="128" spans="2:12">
      <c r="C128" s="14"/>
    </row>
    <row r="129" spans="3:3">
      <c r="C129" s="14"/>
    </row>
    <row r="130" spans="3:3">
      <c r="C130" s="14"/>
    </row>
    <row r="131" spans="3:3">
      <c r="C131" s="14"/>
    </row>
    <row r="132" spans="3:3">
      <c r="C132" s="14"/>
    </row>
    <row r="133" spans="3:3">
      <c r="C133" s="14"/>
    </row>
    <row r="134" spans="3:3">
      <c r="C134" s="14"/>
    </row>
    <row r="135" spans="3:3">
      <c r="C135" s="14"/>
    </row>
    <row r="136" spans="3:3">
      <c r="C136" s="14"/>
    </row>
    <row r="137" spans="3:3">
      <c r="C137" s="14"/>
    </row>
  </sheetData>
  <mergeCells count="22">
    <mergeCell ref="J1:L1"/>
    <mergeCell ref="F6:L6"/>
    <mergeCell ref="F7:H7"/>
    <mergeCell ref="J7:L7"/>
    <mergeCell ref="F8:L8"/>
    <mergeCell ref="B2:L2"/>
    <mergeCell ref="B3:L3"/>
    <mergeCell ref="B4:L4"/>
    <mergeCell ref="B61:L61"/>
    <mergeCell ref="B62:L62"/>
    <mergeCell ref="F71:L71"/>
    <mergeCell ref="F72:H72"/>
    <mergeCell ref="J72:L72"/>
    <mergeCell ref="F73:L73"/>
    <mergeCell ref="B64:L64"/>
    <mergeCell ref="B124:L124"/>
    <mergeCell ref="B121:L121"/>
    <mergeCell ref="B122:L122"/>
    <mergeCell ref="B67:L67"/>
    <mergeCell ref="B68:L68"/>
    <mergeCell ref="B69:L69"/>
    <mergeCell ref="J66:L66"/>
  </mergeCells>
  <pageMargins left="0.82677165354330717" right="0.23622047244094491" top="0.47244094488188981" bottom="0.27559055118110237" header="0.31496062992125984" footer="0.19685039370078741"/>
  <pageSetup paperSize="9" scale="78" fitToHeight="0" orientation="portrait" r:id="rId1"/>
  <rowBreaks count="1" manualBreakCount="1">
    <brk id="65" min="1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19103-E805-41C5-AE4F-7EEF370D511C}">
  <sheetPr>
    <pageSetUpPr fitToPage="1"/>
  </sheetPr>
  <dimension ref="A1:L147"/>
  <sheetViews>
    <sheetView view="pageBreakPreview" topLeftCell="A112" zoomScaleNormal="100" zoomScaleSheetLayoutView="100" workbookViewId="0">
      <selection activeCell="Q138" sqref="Q138"/>
    </sheetView>
  </sheetViews>
  <sheetFormatPr defaultColWidth="9.109375" defaultRowHeight="19.8"/>
  <cols>
    <col min="1" max="1" width="11.109375" style="34" customWidth="1"/>
    <col min="2" max="2" width="2.6640625" style="33" customWidth="1"/>
    <col min="3" max="3" width="51.109375" style="33" customWidth="1"/>
    <col min="4" max="4" width="9.109375" style="34" customWidth="1"/>
    <col min="5" max="5" width="0.6640625" style="34" customWidth="1"/>
    <col min="6" max="6" width="14.109375" style="35" customWidth="1"/>
    <col min="7" max="7" width="1" style="114" customWidth="1"/>
    <col min="8" max="8" width="13.6640625" style="34" customWidth="1"/>
    <col min="9" max="9" width="0.5546875" style="114" customWidth="1"/>
    <col min="10" max="10" width="14.109375" style="34" customWidth="1"/>
    <col min="11" max="11" width="0.6640625" style="114" customWidth="1"/>
    <col min="12" max="12" width="13.5546875" style="34" customWidth="1"/>
    <col min="13" max="16384" width="9.109375" style="34"/>
  </cols>
  <sheetData>
    <row r="1" spans="2:12">
      <c r="J1" s="275" t="s">
        <v>305</v>
      </c>
      <c r="K1" s="275"/>
      <c r="L1" s="275"/>
    </row>
    <row r="2" spans="2:12" ht="20.399999999999999">
      <c r="B2" s="279" t="s">
        <v>0</v>
      </c>
      <c r="C2" s="279"/>
      <c r="D2" s="279"/>
      <c r="E2" s="279"/>
      <c r="F2" s="279"/>
      <c r="G2" s="279"/>
      <c r="H2" s="279"/>
      <c r="I2" s="279"/>
      <c r="J2" s="279"/>
      <c r="K2" s="279"/>
      <c r="L2" s="279"/>
    </row>
    <row r="3" spans="2:12" ht="20.399999999999999">
      <c r="B3" s="280" t="s">
        <v>147</v>
      </c>
      <c r="C3" s="280"/>
      <c r="D3" s="280"/>
      <c r="E3" s="280"/>
      <c r="F3" s="280"/>
      <c r="G3" s="280"/>
      <c r="H3" s="280"/>
      <c r="I3" s="280"/>
      <c r="J3" s="280"/>
      <c r="K3" s="280"/>
      <c r="L3" s="280"/>
    </row>
    <row r="4" spans="2:12" ht="20.399999999999999">
      <c r="B4" s="279" t="s">
        <v>303</v>
      </c>
      <c r="C4" s="279"/>
      <c r="D4" s="279"/>
      <c r="E4" s="279"/>
      <c r="F4" s="279"/>
      <c r="G4" s="279"/>
      <c r="H4" s="279"/>
      <c r="I4" s="279"/>
      <c r="J4" s="279"/>
      <c r="K4" s="279"/>
      <c r="L4" s="279"/>
    </row>
    <row r="5" spans="2:12" ht="12.6" customHeight="1">
      <c r="B5" s="36"/>
      <c r="C5" s="36"/>
      <c r="D5" s="36"/>
      <c r="E5" s="36"/>
      <c r="F5" s="37"/>
      <c r="G5" s="115"/>
      <c r="H5" s="36"/>
      <c r="I5" s="115"/>
      <c r="J5" s="36"/>
      <c r="K5" s="115"/>
      <c r="L5" s="36"/>
    </row>
    <row r="6" spans="2:12" ht="20.399999999999999">
      <c r="B6" s="38"/>
      <c r="C6" s="38"/>
      <c r="F6" s="281" t="s">
        <v>296</v>
      </c>
      <c r="G6" s="281"/>
      <c r="H6" s="281"/>
      <c r="I6" s="281"/>
      <c r="J6" s="281"/>
      <c r="K6" s="281"/>
      <c r="L6" s="281"/>
    </row>
    <row r="7" spans="2:12" ht="20.399999999999999">
      <c r="B7" s="38"/>
      <c r="C7" s="38"/>
      <c r="F7" s="282" t="s">
        <v>2</v>
      </c>
      <c r="G7" s="282"/>
      <c r="H7" s="282"/>
      <c r="J7" s="281" t="s">
        <v>3</v>
      </c>
      <c r="K7" s="281"/>
      <c r="L7" s="281"/>
    </row>
    <row r="8" spans="2:12" ht="20.399999999999999">
      <c r="B8" s="38"/>
      <c r="C8" s="38"/>
      <c r="F8" s="281" t="s">
        <v>304</v>
      </c>
      <c r="G8" s="281"/>
      <c r="H8" s="281"/>
      <c r="I8" s="281"/>
      <c r="J8" s="281"/>
      <c r="K8" s="281"/>
      <c r="L8" s="281"/>
    </row>
    <row r="9" spans="2:12" ht="20.399999999999999">
      <c r="D9" s="39"/>
      <c r="E9" s="39"/>
      <c r="F9" s="40">
        <v>2568</v>
      </c>
      <c r="G9" s="116"/>
      <c r="H9" s="40">
        <v>2567</v>
      </c>
      <c r="I9" s="117"/>
      <c r="J9" s="40">
        <v>2568</v>
      </c>
      <c r="K9" s="116"/>
      <c r="L9" s="40">
        <v>2567</v>
      </c>
    </row>
    <row r="10" spans="2:12" ht="20.399999999999999">
      <c r="B10" s="42" t="s">
        <v>148</v>
      </c>
      <c r="C10" s="42"/>
      <c r="H10" s="107"/>
    </row>
    <row r="11" spans="2:12">
      <c r="B11" s="33" t="s">
        <v>316</v>
      </c>
      <c r="E11" s="41"/>
      <c r="F11" s="2">
        <f>PL!F77</f>
        <v>7388</v>
      </c>
      <c r="G11" s="157"/>
      <c r="H11" s="159">
        <f>PL!H77</f>
        <v>12558</v>
      </c>
      <c r="I11" s="159"/>
      <c r="J11" s="159">
        <f>PL!J77</f>
        <v>140</v>
      </c>
      <c r="K11" s="159"/>
      <c r="L11" s="159">
        <f>PL!L77</f>
        <v>7858</v>
      </c>
    </row>
    <row r="12" spans="2:12">
      <c r="B12" s="43" t="s">
        <v>149</v>
      </c>
      <c r="C12" s="43"/>
      <c r="E12" s="15"/>
      <c r="F12" s="2"/>
      <c r="G12" s="157"/>
      <c r="H12" s="159"/>
      <c r="I12" s="159"/>
      <c r="J12" s="159"/>
      <c r="K12" s="159"/>
      <c r="L12" s="159"/>
    </row>
    <row r="13" spans="2:12">
      <c r="B13" s="34"/>
      <c r="C13" s="33" t="s">
        <v>150</v>
      </c>
      <c r="E13" s="15"/>
      <c r="F13" s="2">
        <v>26026</v>
      </c>
      <c r="G13" s="157"/>
      <c r="H13" s="159">
        <v>33478</v>
      </c>
      <c r="I13" s="159"/>
      <c r="J13" s="159">
        <v>287</v>
      </c>
      <c r="K13" s="159"/>
      <c r="L13" s="159">
        <v>1903</v>
      </c>
    </row>
    <row r="14" spans="2:12">
      <c r="B14" s="34"/>
      <c r="C14" s="33" t="s">
        <v>151</v>
      </c>
      <c r="E14" s="15"/>
      <c r="F14" s="2">
        <v>1116</v>
      </c>
      <c r="G14" s="157"/>
      <c r="H14" s="159">
        <v>4220</v>
      </c>
      <c r="I14" s="159"/>
      <c r="J14" s="159">
        <v>629</v>
      </c>
      <c r="K14" s="159"/>
      <c r="L14" s="159">
        <v>3767</v>
      </c>
    </row>
    <row r="15" spans="2:12">
      <c r="B15" s="34"/>
      <c r="C15" s="33" t="s">
        <v>328</v>
      </c>
      <c r="E15" s="15"/>
      <c r="F15" s="2">
        <v>0</v>
      </c>
      <c r="G15" s="157"/>
      <c r="H15" s="159">
        <v>0</v>
      </c>
      <c r="I15" s="159"/>
      <c r="J15" s="159">
        <v>14200</v>
      </c>
      <c r="K15" s="159"/>
      <c r="L15" s="159">
        <v>0</v>
      </c>
    </row>
    <row r="16" spans="2:12" hidden="1">
      <c r="B16" s="34"/>
      <c r="C16" s="33" t="s">
        <v>286</v>
      </c>
      <c r="E16" s="15"/>
      <c r="F16" s="2"/>
      <c r="G16" s="157"/>
      <c r="H16" s="159"/>
      <c r="I16" s="159"/>
      <c r="J16" s="159"/>
      <c r="K16" s="159"/>
      <c r="L16" s="159"/>
    </row>
    <row r="17" spans="2:12" hidden="1">
      <c r="B17" s="34"/>
      <c r="C17" s="33" t="s">
        <v>240</v>
      </c>
      <c r="E17" s="15"/>
      <c r="F17" s="2"/>
      <c r="G17" s="157"/>
      <c r="H17" s="159"/>
      <c r="I17" s="159"/>
      <c r="J17" s="159"/>
      <c r="K17" s="159"/>
      <c r="L17" s="159"/>
    </row>
    <row r="18" spans="2:12" hidden="1">
      <c r="B18" s="34"/>
      <c r="C18" s="33" t="s">
        <v>233</v>
      </c>
      <c r="E18" s="15"/>
      <c r="F18" s="147"/>
      <c r="G18" s="148"/>
      <c r="H18" s="150"/>
      <c r="I18" s="150"/>
      <c r="J18" s="150"/>
      <c r="K18" s="150"/>
      <c r="L18" s="150"/>
    </row>
    <row r="19" spans="2:12">
      <c r="B19" s="34"/>
      <c r="C19" s="33" t="s">
        <v>152</v>
      </c>
      <c r="E19" s="15"/>
      <c r="F19" s="2">
        <v>1070</v>
      </c>
      <c r="G19" s="157"/>
      <c r="H19" s="159">
        <v>752</v>
      </c>
      <c r="I19" s="159"/>
      <c r="J19" s="2">
        <v>1070</v>
      </c>
      <c r="K19" s="159"/>
      <c r="L19" s="159">
        <v>752</v>
      </c>
    </row>
    <row r="20" spans="2:12">
      <c r="B20" s="34"/>
      <c r="C20" s="33" t="s">
        <v>153</v>
      </c>
      <c r="E20" s="15"/>
      <c r="F20" s="2">
        <v>-20</v>
      </c>
      <c r="G20" s="157"/>
      <c r="H20" s="159">
        <v>-35</v>
      </c>
      <c r="I20" s="159"/>
      <c r="J20" s="159">
        <v>-20</v>
      </c>
      <c r="K20" s="159"/>
      <c r="L20" s="159">
        <v>-35</v>
      </c>
    </row>
    <row r="21" spans="2:12">
      <c r="B21" s="34"/>
      <c r="C21" s="44" t="s">
        <v>137</v>
      </c>
      <c r="E21" s="15"/>
      <c r="F21" s="2">
        <v>676</v>
      </c>
      <c r="G21" s="157"/>
      <c r="H21" s="159">
        <v>37</v>
      </c>
      <c r="I21" s="159"/>
      <c r="J21" s="159">
        <v>0</v>
      </c>
      <c r="K21" s="159"/>
      <c r="L21" s="159">
        <v>37</v>
      </c>
    </row>
    <row r="22" spans="2:12">
      <c r="B22" s="34"/>
      <c r="C22" s="44" t="s">
        <v>154</v>
      </c>
      <c r="E22" s="15"/>
      <c r="F22" s="2">
        <v>0</v>
      </c>
      <c r="G22" s="157"/>
      <c r="H22" s="159">
        <v>-35</v>
      </c>
      <c r="I22" s="159"/>
      <c r="J22" s="159">
        <v>0</v>
      </c>
      <c r="K22" s="159"/>
      <c r="L22" s="159">
        <v>-35</v>
      </c>
    </row>
    <row r="23" spans="2:12" hidden="1">
      <c r="B23" s="34"/>
      <c r="C23" s="44" t="s">
        <v>155</v>
      </c>
      <c r="E23" s="15"/>
      <c r="F23" s="2"/>
      <c r="G23" s="157"/>
      <c r="H23" s="159"/>
      <c r="I23" s="159"/>
      <c r="J23" s="159"/>
      <c r="K23" s="159"/>
      <c r="L23" s="159"/>
    </row>
    <row r="24" spans="2:12" hidden="1">
      <c r="B24" s="34"/>
      <c r="C24" s="44" t="s">
        <v>156</v>
      </c>
      <c r="E24" s="15"/>
      <c r="F24" s="2"/>
      <c r="G24" s="157"/>
      <c r="H24" s="159"/>
      <c r="I24" s="159"/>
      <c r="J24" s="159"/>
      <c r="K24" s="159"/>
      <c r="L24" s="159"/>
    </row>
    <row r="25" spans="2:12">
      <c r="B25" s="34"/>
      <c r="C25" s="44" t="s">
        <v>157</v>
      </c>
      <c r="E25" s="16"/>
      <c r="F25" s="2">
        <v>240</v>
      </c>
      <c r="G25" s="157"/>
      <c r="H25" s="159">
        <v>266</v>
      </c>
      <c r="I25" s="159"/>
      <c r="J25" s="159">
        <v>78</v>
      </c>
      <c r="K25" s="159"/>
      <c r="L25" s="159">
        <v>73</v>
      </c>
    </row>
    <row r="26" spans="2:12">
      <c r="B26" s="34"/>
      <c r="C26" s="44" t="s">
        <v>158</v>
      </c>
      <c r="E26" s="16"/>
      <c r="F26" s="2">
        <v>546</v>
      </c>
      <c r="G26" s="157"/>
      <c r="H26" s="159">
        <v>-8456</v>
      </c>
      <c r="I26" s="159"/>
      <c r="J26" s="159">
        <v>2</v>
      </c>
      <c r="K26" s="159"/>
      <c r="L26" s="159">
        <v>-22</v>
      </c>
    </row>
    <row r="27" spans="2:12" hidden="1">
      <c r="B27" s="34"/>
      <c r="C27" s="44" t="s">
        <v>241</v>
      </c>
      <c r="E27" s="16"/>
      <c r="F27" s="2"/>
      <c r="G27" s="157"/>
      <c r="H27" s="159"/>
      <c r="I27" s="159"/>
      <c r="J27" s="159"/>
      <c r="K27" s="159"/>
      <c r="L27" s="159"/>
    </row>
    <row r="28" spans="2:12" hidden="1">
      <c r="B28" s="34"/>
      <c r="C28" s="44" t="s">
        <v>223</v>
      </c>
      <c r="E28" s="16"/>
      <c r="F28" s="2"/>
      <c r="G28" s="157"/>
      <c r="H28" s="159"/>
      <c r="I28" s="159"/>
      <c r="J28" s="159"/>
      <c r="K28" s="159"/>
      <c r="L28" s="159"/>
    </row>
    <row r="29" spans="2:12" hidden="1">
      <c r="B29" s="34"/>
      <c r="C29" s="44" t="s">
        <v>245</v>
      </c>
      <c r="E29" s="16"/>
      <c r="F29" s="2"/>
      <c r="G29" s="157"/>
      <c r="H29" s="159"/>
      <c r="I29" s="159"/>
      <c r="J29" s="159"/>
      <c r="K29" s="159"/>
      <c r="L29" s="159"/>
    </row>
    <row r="30" spans="2:12" hidden="1">
      <c r="B30" s="34"/>
      <c r="C30" s="44" t="s">
        <v>159</v>
      </c>
      <c r="E30" s="16"/>
      <c r="F30" s="2"/>
      <c r="G30" s="157"/>
      <c r="H30" s="159"/>
      <c r="I30" s="159"/>
      <c r="J30" s="159"/>
      <c r="K30" s="159"/>
      <c r="L30" s="159"/>
    </row>
    <row r="31" spans="2:12" hidden="1">
      <c r="B31" s="34"/>
      <c r="C31" s="44" t="s">
        <v>160</v>
      </c>
      <c r="E31" s="16"/>
      <c r="F31" s="2"/>
      <c r="G31" s="157"/>
      <c r="H31" s="159"/>
      <c r="I31" s="159"/>
      <c r="J31" s="159"/>
      <c r="K31" s="159"/>
      <c r="L31" s="159"/>
    </row>
    <row r="32" spans="2:12">
      <c r="B32" s="34"/>
      <c r="C32" s="44" t="s">
        <v>161</v>
      </c>
      <c r="E32" s="16"/>
      <c r="F32" s="2">
        <v>0</v>
      </c>
      <c r="G32" s="157"/>
      <c r="H32" s="159">
        <v>-3322</v>
      </c>
      <c r="I32" s="159"/>
      <c r="J32" s="159">
        <v>0</v>
      </c>
      <c r="K32" s="159"/>
      <c r="L32" s="159">
        <v>-6552</v>
      </c>
    </row>
    <row r="33" spans="2:12" hidden="1">
      <c r="B33" s="34"/>
      <c r="C33" s="44" t="s">
        <v>162</v>
      </c>
      <c r="E33" s="16"/>
      <c r="F33" s="2"/>
      <c r="G33" s="157"/>
      <c r="H33" s="159"/>
      <c r="I33" s="159"/>
      <c r="J33" s="159"/>
      <c r="K33" s="159"/>
      <c r="L33" s="159"/>
    </row>
    <row r="34" spans="2:12" hidden="1">
      <c r="B34" s="34"/>
      <c r="C34" s="44" t="s">
        <v>250</v>
      </c>
      <c r="E34" s="16"/>
      <c r="F34" s="2"/>
      <c r="G34" s="157"/>
      <c r="H34" s="159"/>
      <c r="I34" s="159"/>
      <c r="J34" s="159"/>
      <c r="K34" s="159"/>
      <c r="L34" s="159"/>
    </row>
    <row r="35" spans="2:12" hidden="1">
      <c r="B35" s="34"/>
      <c r="C35" s="44" t="s">
        <v>287</v>
      </c>
      <c r="D35" s="44"/>
      <c r="E35" s="44"/>
      <c r="F35" s="2"/>
      <c r="G35" s="157"/>
      <c r="H35" s="159"/>
      <c r="I35" s="159"/>
      <c r="J35" s="159"/>
      <c r="K35" s="159"/>
      <c r="L35" s="159"/>
    </row>
    <row r="36" spans="2:12" hidden="1">
      <c r="B36" s="34"/>
      <c r="C36" s="44" t="s">
        <v>163</v>
      </c>
      <c r="D36" s="44"/>
      <c r="E36" s="44"/>
      <c r="F36" s="2"/>
      <c r="G36" s="157"/>
      <c r="H36" s="159"/>
      <c r="I36" s="159"/>
      <c r="J36" s="159"/>
      <c r="K36" s="159"/>
      <c r="L36" s="159"/>
    </row>
    <row r="37" spans="2:12">
      <c r="B37" s="34"/>
      <c r="C37" s="44" t="s">
        <v>164</v>
      </c>
      <c r="D37" s="44"/>
      <c r="E37" s="44"/>
      <c r="F37" s="2">
        <v>0</v>
      </c>
      <c r="G37" s="157"/>
      <c r="H37" s="159">
        <v>482</v>
      </c>
      <c r="I37" s="159"/>
      <c r="J37" s="159">
        <v>0</v>
      </c>
      <c r="K37" s="159"/>
      <c r="L37" s="159">
        <v>0</v>
      </c>
    </row>
    <row r="38" spans="2:12" hidden="1">
      <c r="B38" s="34"/>
      <c r="C38" s="44" t="s">
        <v>165</v>
      </c>
      <c r="D38" s="44"/>
      <c r="E38" s="44"/>
      <c r="F38" s="2"/>
      <c r="G38" s="157"/>
      <c r="H38" s="159"/>
      <c r="I38" s="159"/>
      <c r="J38" s="159"/>
      <c r="K38" s="159"/>
      <c r="L38" s="159"/>
    </row>
    <row r="39" spans="2:12">
      <c r="B39" s="34"/>
      <c r="C39" s="44" t="s">
        <v>166</v>
      </c>
      <c r="E39" s="16"/>
      <c r="F39" s="2">
        <v>-14063</v>
      </c>
      <c r="G39" s="157"/>
      <c r="H39" s="159">
        <v>-20990</v>
      </c>
      <c r="I39" s="159"/>
      <c r="J39" s="159">
        <v>-23767</v>
      </c>
      <c r="K39" s="159"/>
      <c r="L39" s="159">
        <v>-26263</v>
      </c>
    </row>
    <row r="40" spans="2:12">
      <c r="B40" s="34"/>
      <c r="C40" s="44" t="s">
        <v>167</v>
      </c>
      <c r="D40" s="44"/>
      <c r="E40" s="44"/>
      <c r="F40" s="2">
        <v>11373</v>
      </c>
      <c r="G40" s="157"/>
      <c r="H40" s="159">
        <v>13584</v>
      </c>
      <c r="I40" s="159"/>
      <c r="J40" s="159">
        <v>4284</v>
      </c>
      <c r="K40" s="159"/>
      <c r="L40" s="159">
        <v>3880</v>
      </c>
    </row>
    <row r="41" spans="2:12">
      <c r="B41" s="34"/>
      <c r="C41" s="44" t="s">
        <v>168</v>
      </c>
      <c r="D41" s="44"/>
      <c r="E41" s="44"/>
      <c r="F41" s="163">
        <v>-381</v>
      </c>
      <c r="G41" s="157"/>
      <c r="H41" s="164">
        <v>-1660</v>
      </c>
      <c r="I41" s="159"/>
      <c r="J41" s="164">
        <v>0</v>
      </c>
      <c r="K41" s="159"/>
      <c r="L41" s="164">
        <v>0</v>
      </c>
    </row>
    <row r="42" spans="2:12">
      <c r="B42" s="43" t="s">
        <v>169</v>
      </c>
      <c r="C42" s="43"/>
      <c r="D42" s="43"/>
      <c r="E42" s="15"/>
      <c r="F42" s="99"/>
      <c r="G42" s="100"/>
      <c r="H42" s="99"/>
      <c r="I42" s="102"/>
      <c r="J42" s="99"/>
      <c r="K42" s="102"/>
      <c r="L42" s="106"/>
    </row>
    <row r="43" spans="2:12">
      <c r="B43" s="34"/>
      <c r="C43" s="43" t="s">
        <v>170</v>
      </c>
      <c r="E43" s="15"/>
      <c r="F43" s="2">
        <f>SUM(F11:F41)</f>
        <v>33971</v>
      </c>
      <c r="G43" s="157"/>
      <c r="H43" s="159">
        <f>SUM(H11:H41)</f>
        <v>30879</v>
      </c>
      <c r="I43" s="159"/>
      <c r="J43" s="159">
        <f>SUM(J11:J41)</f>
        <v>-3097</v>
      </c>
      <c r="K43" s="159"/>
      <c r="L43" s="159">
        <f>SUM(L11:L41)</f>
        <v>-14637</v>
      </c>
    </row>
    <row r="44" spans="2:12">
      <c r="B44" s="34"/>
      <c r="C44" s="43"/>
      <c r="E44" s="15"/>
      <c r="F44" s="99"/>
      <c r="G44" s="100"/>
      <c r="H44" s="99"/>
      <c r="I44" s="102"/>
      <c r="J44" s="99"/>
      <c r="K44" s="102"/>
      <c r="L44" s="99"/>
    </row>
    <row r="45" spans="2:12">
      <c r="B45" s="43" t="s">
        <v>171</v>
      </c>
      <c r="C45" s="43"/>
      <c r="E45" s="15"/>
      <c r="F45" s="99"/>
      <c r="G45" s="100"/>
      <c r="H45" s="99"/>
      <c r="I45" s="102"/>
      <c r="J45" s="99"/>
      <c r="K45" s="102"/>
      <c r="L45" s="106"/>
    </row>
    <row r="46" spans="2:12">
      <c r="B46" s="34"/>
      <c r="C46" s="33" t="s">
        <v>172</v>
      </c>
      <c r="E46" s="35"/>
      <c r="F46" s="172">
        <v>21538</v>
      </c>
      <c r="G46" s="100"/>
      <c r="H46" s="172">
        <v>-620</v>
      </c>
      <c r="I46" s="120"/>
      <c r="J46" s="172">
        <v>72955</v>
      </c>
      <c r="K46" s="104"/>
      <c r="L46" s="172">
        <v>-6548</v>
      </c>
    </row>
    <row r="47" spans="2:12" hidden="1">
      <c r="B47" s="34"/>
      <c r="C47" s="33" t="s">
        <v>173</v>
      </c>
      <c r="E47" s="35"/>
      <c r="F47" s="172">
        <v>0</v>
      </c>
      <c r="G47" s="100"/>
      <c r="H47" s="172">
        <v>0</v>
      </c>
      <c r="I47" s="120"/>
      <c r="J47" s="172">
        <v>0</v>
      </c>
      <c r="K47" s="104"/>
      <c r="L47" s="172">
        <v>0</v>
      </c>
    </row>
    <row r="48" spans="2:12" hidden="1">
      <c r="B48" s="34"/>
      <c r="C48" s="21" t="s">
        <v>174</v>
      </c>
      <c r="E48" s="35"/>
      <c r="F48" s="172">
        <v>0</v>
      </c>
      <c r="G48" s="100"/>
      <c r="H48" s="172">
        <v>0</v>
      </c>
      <c r="I48" s="120"/>
      <c r="J48" s="172">
        <v>0</v>
      </c>
      <c r="K48" s="104"/>
      <c r="L48" s="172">
        <v>0</v>
      </c>
    </row>
    <row r="49" spans="2:12">
      <c r="B49" s="34"/>
      <c r="C49" s="21" t="s">
        <v>317</v>
      </c>
      <c r="E49" s="35"/>
      <c r="F49" s="172">
        <v>-18692</v>
      </c>
      <c r="G49" s="100"/>
      <c r="H49" s="172">
        <v>0</v>
      </c>
      <c r="I49" s="120"/>
      <c r="J49" s="172">
        <v>0</v>
      </c>
      <c r="K49" s="104"/>
      <c r="L49" s="172">
        <v>0</v>
      </c>
    </row>
    <row r="50" spans="2:12">
      <c r="B50" s="34"/>
      <c r="C50" s="33" t="s">
        <v>15</v>
      </c>
      <c r="D50" s="47"/>
      <c r="E50" s="48"/>
      <c r="F50" s="172">
        <v>17130</v>
      </c>
      <c r="G50" s="101"/>
      <c r="H50" s="172">
        <v>3400</v>
      </c>
      <c r="I50" s="103"/>
      <c r="J50" s="172">
        <v>0</v>
      </c>
      <c r="K50" s="103"/>
      <c r="L50" s="172">
        <v>0</v>
      </c>
    </row>
    <row r="51" spans="2:12">
      <c r="B51" s="34"/>
      <c r="C51" s="33" t="s">
        <v>16</v>
      </c>
      <c r="D51" s="47"/>
      <c r="E51" s="48"/>
      <c r="F51" s="144">
        <v>-190</v>
      </c>
      <c r="G51" s="101"/>
      <c r="H51" s="144">
        <v>0</v>
      </c>
      <c r="I51" s="103"/>
      <c r="J51" s="144">
        <v>0</v>
      </c>
      <c r="K51" s="103"/>
      <c r="L51" s="144">
        <v>0</v>
      </c>
    </row>
    <row r="52" spans="2:12">
      <c r="B52" s="34"/>
      <c r="C52" s="33" t="s">
        <v>63</v>
      </c>
      <c r="D52" s="47"/>
      <c r="E52" s="48"/>
      <c r="F52" s="144">
        <v>-9043</v>
      </c>
      <c r="G52" s="101"/>
      <c r="H52" s="144">
        <v>1184</v>
      </c>
      <c r="I52" s="103"/>
      <c r="J52" s="144">
        <v>0</v>
      </c>
      <c r="K52" s="103"/>
      <c r="L52" s="144">
        <v>0</v>
      </c>
    </row>
    <row r="53" spans="2:12">
      <c r="B53" s="34"/>
      <c r="C53" s="33" t="s">
        <v>175</v>
      </c>
      <c r="E53" s="35"/>
      <c r="F53" s="172">
        <v>3232</v>
      </c>
      <c r="G53" s="100"/>
      <c r="H53" s="172">
        <v>0</v>
      </c>
      <c r="I53" s="120"/>
      <c r="J53" s="172">
        <f>1573</f>
        <v>1573</v>
      </c>
      <c r="K53" s="104"/>
      <c r="L53" s="172">
        <v>572</v>
      </c>
    </row>
    <row r="54" spans="2:12">
      <c r="B54" s="34"/>
      <c r="C54" s="33" t="s">
        <v>176</v>
      </c>
      <c r="E54" s="35"/>
      <c r="F54" s="172">
        <v>-5020</v>
      </c>
      <c r="G54" s="100"/>
      <c r="H54" s="172">
        <v>-1769</v>
      </c>
      <c r="I54" s="120"/>
      <c r="J54" s="172">
        <v>-2434</v>
      </c>
      <c r="K54" s="104"/>
      <c r="L54" s="172">
        <v>-1693</v>
      </c>
    </row>
    <row r="55" spans="2:12">
      <c r="B55" s="34" t="s">
        <v>177</v>
      </c>
      <c r="E55" s="35"/>
      <c r="F55" s="172"/>
      <c r="G55" s="100"/>
      <c r="H55" s="172"/>
      <c r="I55" s="120"/>
      <c r="J55" s="172"/>
      <c r="K55" s="104"/>
      <c r="L55" s="172"/>
    </row>
    <row r="56" spans="2:12">
      <c r="B56" s="34"/>
      <c r="C56" s="33" t="s">
        <v>178</v>
      </c>
      <c r="E56" s="35"/>
      <c r="F56" s="172">
        <v>4492</v>
      </c>
      <c r="G56" s="100"/>
      <c r="H56" s="172">
        <v>-5535</v>
      </c>
      <c r="I56" s="120"/>
      <c r="J56" s="172">
        <v>2379</v>
      </c>
      <c r="K56" s="104"/>
      <c r="L56" s="172">
        <v>-3485</v>
      </c>
    </row>
    <row r="57" spans="2:12" hidden="1">
      <c r="B57" s="34"/>
      <c r="C57" s="33" t="s">
        <v>285</v>
      </c>
      <c r="E57" s="35"/>
      <c r="F57" s="172">
        <v>0</v>
      </c>
      <c r="G57" s="100"/>
      <c r="H57" s="172">
        <v>0</v>
      </c>
      <c r="I57" s="120"/>
      <c r="J57" s="172">
        <v>0</v>
      </c>
      <c r="K57" s="104"/>
      <c r="L57" s="172">
        <v>0</v>
      </c>
    </row>
    <row r="58" spans="2:12" hidden="1">
      <c r="B58" s="34"/>
      <c r="C58" s="33" t="s">
        <v>251</v>
      </c>
      <c r="E58" s="35"/>
      <c r="F58" s="172">
        <v>0</v>
      </c>
      <c r="G58" s="100"/>
      <c r="H58" s="172">
        <v>0</v>
      </c>
      <c r="I58" s="120"/>
      <c r="J58" s="172">
        <v>0</v>
      </c>
      <c r="K58" s="104"/>
      <c r="L58" s="172">
        <v>0</v>
      </c>
    </row>
    <row r="59" spans="2:12">
      <c r="B59" s="34"/>
      <c r="C59" s="34" t="s">
        <v>179</v>
      </c>
      <c r="E59" s="35"/>
      <c r="F59" s="41">
        <v>30</v>
      </c>
      <c r="G59" s="104"/>
      <c r="H59" s="41">
        <v>-411</v>
      </c>
      <c r="I59" s="120"/>
      <c r="J59" s="41">
        <v>29</v>
      </c>
      <c r="K59" s="104"/>
      <c r="L59" s="41">
        <v>18</v>
      </c>
    </row>
    <row r="60" spans="2:12" hidden="1">
      <c r="B60" s="34"/>
      <c r="C60" s="49" t="s">
        <v>74</v>
      </c>
      <c r="E60" s="35"/>
      <c r="F60" s="41">
        <v>0</v>
      </c>
      <c r="G60" s="104"/>
      <c r="H60" s="41">
        <v>0</v>
      </c>
      <c r="I60" s="120"/>
      <c r="J60" s="41">
        <v>0</v>
      </c>
      <c r="K60" s="104"/>
      <c r="L60" s="41">
        <v>0</v>
      </c>
    </row>
    <row r="61" spans="2:12" ht="20.399999999999999">
      <c r="B61" s="34"/>
      <c r="C61" s="34" t="s">
        <v>180</v>
      </c>
      <c r="D61" s="47"/>
      <c r="E61" s="48"/>
      <c r="F61" s="173">
        <v>-4018</v>
      </c>
      <c r="G61" s="101"/>
      <c r="H61" s="173">
        <v>63</v>
      </c>
      <c r="I61" s="118"/>
      <c r="J61" s="173">
        <v>-4013</v>
      </c>
      <c r="K61" s="119"/>
      <c r="L61" s="173">
        <v>62</v>
      </c>
    </row>
    <row r="62" spans="2:12" ht="20.399999999999999">
      <c r="B62" s="50" t="s">
        <v>181</v>
      </c>
      <c r="C62" s="34"/>
      <c r="E62" s="45"/>
      <c r="F62" s="174">
        <f>SUM(F46:F61)+F43</f>
        <v>43430</v>
      </c>
      <c r="G62" s="121"/>
      <c r="H62" s="174">
        <f>SUM(H46:H61)+H43</f>
        <v>27191</v>
      </c>
      <c r="I62" s="118"/>
      <c r="J62" s="174">
        <f>SUM(J46:J61)+J43</f>
        <v>67392</v>
      </c>
      <c r="K62" s="119"/>
      <c r="L62" s="174">
        <f>SUM(L46:L61)+L43</f>
        <v>-25711</v>
      </c>
    </row>
    <row r="63" spans="2:12" ht="20.399999999999999" hidden="1">
      <c r="B63" s="34"/>
      <c r="C63" s="51" t="s">
        <v>182</v>
      </c>
      <c r="E63" s="45"/>
      <c r="F63" s="41"/>
      <c r="G63" s="104"/>
      <c r="H63" s="41"/>
      <c r="I63" s="118"/>
      <c r="J63" s="41"/>
      <c r="K63" s="119"/>
      <c r="L63" s="41"/>
    </row>
    <row r="64" spans="2:12" ht="20.399999999999999" hidden="1">
      <c r="B64" s="34"/>
      <c r="C64" s="51" t="s">
        <v>183</v>
      </c>
      <c r="E64" s="45"/>
      <c r="F64" s="48">
        <v>0</v>
      </c>
      <c r="G64" s="104"/>
      <c r="H64" s="48">
        <v>0</v>
      </c>
      <c r="I64" s="118"/>
      <c r="J64" s="48">
        <v>0</v>
      </c>
      <c r="K64" s="119"/>
      <c r="L64" s="48">
        <v>0</v>
      </c>
    </row>
    <row r="65" spans="1:12" ht="20.399999999999999">
      <c r="B65" s="34"/>
      <c r="C65" s="34" t="s">
        <v>168</v>
      </c>
      <c r="E65" s="45"/>
      <c r="F65" s="144">
        <v>-1</v>
      </c>
      <c r="G65" s="101"/>
      <c r="H65" s="144">
        <v>0</v>
      </c>
      <c r="I65" s="118"/>
      <c r="J65" s="144">
        <v>0</v>
      </c>
      <c r="K65" s="119"/>
      <c r="L65" s="144">
        <v>0</v>
      </c>
    </row>
    <row r="66" spans="1:12" ht="20.399999999999999">
      <c r="B66" s="42" t="s">
        <v>184</v>
      </c>
      <c r="C66" s="34"/>
      <c r="E66" s="45"/>
      <c r="F66" s="175">
        <f>SUM(F62:F65)</f>
        <v>43429</v>
      </c>
      <c r="G66" s="123"/>
      <c r="H66" s="175">
        <f>SUM(H62:H65)</f>
        <v>27191</v>
      </c>
      <c r="I66" s="118"/>
      <c r="J66" s="175">
        <f>SUM(J62:J65)</f>
        <v>67392</v>
      </c>
      <c r="K66" s="119"/>
      <c r="L66" s="175">
        <f>SUM(L62:L65)</f>
        <v>-25711</v>
      </c>
    </row>
    <row r="67" spans="1:12" ht="10.8" customHeight="1">
      <c r="B67" s="34"/>
      <c r="C67" s="43"/>
      <c r="E67" s="15"/>
      <c r="F67" s="99"/>
      <c r="G67" s="100"/>
      <c r="H67" s="99"/>
      <c r="I67" s="102"/>
      <c r="J67" s="99"/>
      <c r="K67" s="102"/>
      <c r="L67" s="99"/>
    </row>
    <row r="68" spans="1:12">
      <c r="B68" s="34"/>
      <c r="C68" s="43"/>
      <c r="E68" s="15"/>
      <c r="F68" s="99"/>
      <c r="G68" s="100"/>
      <c r="H68" s="99"/>
      <c r="I68" s="102"/>
      <c r="J68" s="99"/>
      <c r="K68" s="102"/>
      <c r="L68" s="99"/>
    </row>
    <row r="69" spans="1:12" s="52" customFormat="1"/>
    <row r="70" spans="1:12" s="52" customFormat="1">
      <c r="B70" s="266" t="s">
        <v>52</v>
      </c>
      <c r="C70" s="266"/>
      <c r="D70" s="266"/>
      <c r="E70" s="266"/>
      <c r="F70" s="266"/>
      <c r="G70" s="266"/>
      <c r="H70" s="266"/>
      <c r="I70" s="266"/>
      <c r="J70" s="266"/>
      <c r="K70" s="266"/>
      <c r="L70" s="266"/>
    </row>
    <row r="71" spans="1:12" s="52" customFormat="1">
      <c r="B71" s="278" t="s">
        <v>330</v>
      </c>
      <c r="C71" s="278"/>
      <c r="D71" s="278"/>
      <c r="E71" s="278"/>
      <c r="F71" s="278"/>
      <c r="G71" s="278"/>
      <c r="H71" s="278"/>
      <c r="I71" s="278"/>
      <c r="J71" s="278"/>
      <c r="K71" s="278"/>
      <c r="L71" s="278"/>
    </row>
    <row r="72" spans="1:12" ht="20.399999999999999">
      <c r="A72" s="54"/>
      <c r="B72" s="284" t="s">
        <v>292</v>
      </c>
      <c r="C72" s="284"/>
      <c r="D72" s="284"/>
      <c r="E72" s="284"/>
      <c r="F72" s="284"/>
      <c r="G72" s="284"/>
      <c r="H72" s="284"/>
      <c r="I72" s="284"/>
      <c r="J72" s="284"/>
      <c r="K72" s="284"/>
      <c r="L72" s="284"/>
    </row>
    <row r="73" spans="1:12">
      <c r="B73" s="34"/>
      <c r="C73" s="43"/>
      <c r="E73" s="15"/>
      <c r="F73" s="99"/>
      <c r="G73" s="100"/>
      <c r="H73" s="99"/>
      <c r="I73" s="102"/>
      <c r="J73" s="99"/>
      <c r="K73" s="102"/>
      <c r="L73" s="99"/>
    </row>
    <row r="74" spans="1:12">
      <c r="B74" s="34"/>
      <c r="C74" s="43"/>
      <c r="E74" s="15"/>
      <c r="F74" s="99"/>
      <c r="G74" s="100"/>
      <c r="H74" s="99"/>
      <c r="I74" s="102"/>
      <c r="J74" s="99"/>
      <c r="K74" s="102"/>
      <c r="L74" s="99"/>
    </row>
    <row r="75" spans="1:12" ht="20.399999999999999">
      <c r="B75" s="279" t="s">
        <v>0</v>
      </c>
      <c r="C75" s="279"/>
      <c r="D75" s="279"/>
      <c r="E75" s="279"/>
      <c r="F75" s="279"/>
      <c r="G75" s="279"/>
      <c r="H75" s="279"/>
      <c r="I75" s="279"/>
      <c r="J75" s="279"/>
      <c r="K75" s="279"/>
      <c r="L75" s="279"/>
    </row>
    <row r="76" spans="1:12" ht="20.399999999999999">
      <c r="B76" s="280" t="s">
        <v>185</v>
      </c>
      <c r="C76" s="280"/>
      <c r="D76" s="280"/>
      <c r="E76" s="280"/>
      <c r="F76" s="280"/>
      <c r="G76" s="280"/>
      <c r="H76" s="280"/>
      <c r="I76" s="280"/>
      <c r="J76" s="280"/>
      <c r="K76" s="280"/>
      <c r="L76" s="280"/>
    </row>
    <row r="77" spans="1:12" ht="20.399999999999999">
      <c r="B77" s="279" t="s">
        <v>303</v>
      </c>
      <c r="C77" s="279"/>
      <c r="D77" s="279"/>
      <c r="E77" s="279"/>
      <c r="F77" s="279"/>
      <c r="G77" s="279"/>
      <c r="H77" s="279"/>
      <c r="I77" s="279"/>
      <c r="J77" s="279"/>
      <c r="K77" s="279"/>
      <c r="L77" s="279"/>
    </row>
    <row r="78" spans="1:12" ht="20.399999999999999">
      <c r="B78" s="38"/>
      <c r="C78" s="38"/>
      <c r="F78" s="281" t="s">
        <v>296</v>
      </c>
      <c r="G78" s="281"/>
      <c r="H78" s="281"/>
      <c r="I78" s="281"/>
      <c r="J78" s="281"/>
      <c r="K78" s="281"/>
      <c r="L78" s="281"/>
    </row>
    <row r="79" spans="1:12" ht="20.399999999999999">
      <c r="B79" s="38"/>
      <c r="C79" s="38"/>
      <c r="F79" s="282" t="s">
        <v>2</v>
      </c>
      <c r="G79" s="282"/>
      <c r="H79" s="282"/>
      <c r="J79" s="281" t="s">
        <v>3</v>
      </c>
      <c r="K79" s="281"/>
      <c r="L79" s="281"/>
    </row>
    <row r="80" spans="1:12" ht="20.399999999999999">
      <c r="B80" s="38"/>
      <c r="C80" s="38"/>
      <c r="F80" s="281" t="s">
        <v>304</v>
      </c>
      <c r="G80" s="281"/>
      <c r="H80" s="281"/>
      <c r="I80" s="281"/>
      <c r="J80" s="281"/>
      <c r="K80" s="281"/>
      <c r="L80" s="281"/>
    </row>
    <row r="81" spans="2:12" ht="20.399999999999999">
      <c r="D81" s="39"/>
      <c r="E81" s="39"/>
      <c r="F81" s="40">
        <v>2568</v>
      </c>
      <c r="G81" s="116"/>
      <c r="H81" s="40">
        <v>2567</v>
      </c>
      <c r="I81" s="117"/>
      <c r="J81" s="40">
        <v>2568</v>
      </c>
      <c r="K81" s="116"/>
      <c r="L81" s="40">
        <v>2567</v>
      </c>
    </row>
    <row r="82" spans="2:12" ht="10.199999999999999" customHeight="1">
      <c r="B82" s="42"/>
      <c r="C82" s="34"/>
      <c r="E82" s="45"/>
      <c r="F82" s="105"/>
      <c r="G82" s="123"/>
      <c r="H82" s="105"/>
      <c r="I82" s="118"/>
      <c r="J82" s="105"/>
      <c r="K82" s="119"/>
      <c r="L82" s="105"/>
    </row>
    <row r="83" spans="2:12" ht="20.399999999999999">
      <c r="B83" s="42" t="s">
        <v>186</v>
      </c>
      <c r="C83" s="42"/>
      <c r="D83" s="55"/>
      <c r="E83" s="56"/>
      <c r="F83" s="56"/>
      <c r="G83" s="125"/>
      <c r="H83" s="56"/>
      <c r="I83" s="125"/>
      <c r="J83" s="56"/>
      <c r="K83" s="125"/>
      <c r="L83" s="56"/>
    </row>
    <row r="84" spans="2:12">
      <c r="B84" s="34"/>
      <c r="C84" s="34" t="s">
        <v>187</v>
      </c>
      <c r="D84" s="47"/>
      <c r="E84" s="48"/>
      <c r="F84" s="176">
        <v>7188</v>
      </c>
      <c r="G84" s="109"/>
      <c r="H84" s="176">
        <v>15113</v>
      </c>
      <c r="I84" s="110"/>
      <c r="J84" s="176">
        <v>8772</v>
      </c>
      <c r="K84" s="110"/>
      <c r="L84" s="176">
        <v>16206</v>
      </c>
    </row>
    <row r="85" spans="2:12">
      <c r="B85" s="34"/>
      <c r="C85" s="34" t="s">
        <v>188</v>
      </c>
      <c r="D85" s="47"/>
      <c r="E85" s="48"/>
      <c r="F85" s="176">
        <v>0</v>
      </c>
      <c r="G85" s="109"/>
      <c r="H85" s="176">
        <v>-171021</v>
      </c>
      <c r="I85" s="110"/>
      <c r="J85" s="176">
        <v>0</v>
      </c>
      <c r="K85" s="110"/>
      <c r="L85" s="176">
        <v>-171021</v>
      </c>
    </row>
    <row r="86" spans="2:12">
      <c r="B86" s="34"/>
      <c r="C86" s="34" t="s">
        <v>189</v>
      </c>
      <c r="D86" s="47"/>
      <c r="E86" s="48"/>
      <c r="F86" s="176">
        <v>0</v>
      </c>
      <c r="G86" s="109"/>
      <c r="H86" s="176">
        <v>193032</v>
      </c>
      <c r="I86" s="110"/>
      <c r="J86" s="176">
        <v>0</v>
      </c>
      <c r="K86" s="110"/>
      <c r="L86" s="176">
        <v>193032</v>
      </c>
    </row>
    <row r="87" spans="2:12" hidden="1">
      <c r="B87" s="34"/>
      <c r="C87" s="34" t="s">
        <v>288</v>
      </c>
      <c r="D87" s="47"/>
      <c r="E87" s="48"/>
      <c r="F87" s="177"/>
      <c r="G87" s="109"/>
      <c r="H87" s="177"/>
      <c r="I87" s="110"/>
      <c r="J87" s="177"/>
      <c r="K87" s="110"/>
      <c r="L87" s="177"/>
    </row>
    <row r="88" spans="2:12" hidden="1">
      <c r="B88" s="34"/>
      <c r="C88" s="34" t="s">
        <v>249</v>
      </c>
      <c r="D88" s="47"/>
      <c r="E88" s="48"/>
      <c r="F88" s="176"/>
      <c r="G88" s="109"/>
      <c r="H88" s="176"/>
      <c r="I88" s="110"/>
      <c r="J88" s="176"/>
      <c r="K88" s="110"/>
      <c r="L88" s="176"/>
    </row>
    <row r="89" spans="2:12" ht="20.399999999999999" customHeight="1">
      <c r="B89" s="34"/>
      <c r="C89" s="34" t="s">
        <v>190</v>
      </c>
      <c r="D89" s="47"/>
      <c r="E89" s="48"/>
      <c r="F89" s="176">
        <v>-9979</v>
      </c>
      <c r="G89" s="109"/>
      <c r="H89" s="176">
        <v>10802</v>
      </c>
      <c r="I89" s="110"/>
      <c r="J89" s="176">
        <v>0</v>
      </c>
      <c r="K89" s="110"/>
      <c r="L89" s="176">
        <v>0</v>
      </c>
    </row>
    <row r="90" spans="2:12" hidden="1">
      <c r="B90" s="34"/>
      <c r="C90" s="34" t="s">
        <v>242</v>
      </c>
      <c r="D90" s="47"/>
      <c r="E90" s="48"/>
      <c r="F90" s="176"/>
      <c r="G90" s="109"/>
      <c r="H90" s="176"/>
      <c r="I90" s="110"/>
      <c r="J90" s="176"/>
      <c r="K90" s="110"/>
      <c r="L90" s="176"/>
    </row>
    <row r="91" spans="2:12" hidden="1">
      <c r="B91" s="34"/>
      <c r="C91" s="34" t="s">
        <v>192</v>
      </c>
      <c r="D91" s="47"/>
      <c r="E91" s="48"/>
      <c r="F91" s="177"/>
      <c r="G91" s="109"/>
      <c r="H91" s="177"/>
      <c r="I91" s="110"/>
      <c r="J91" s="177"/>
      <c r="K91" s="110"/>
      <c r="L91" s="177"/>
    </row>
    <row r="92" spans="2:12" hidden="1">
      <c r="B92" s="34"/>
      <c r="C92" s="34" t="s">
        <v>193</v>
      </c>
      <c r="D92" s="47"/>
      <c r="E92" s="48"/>
      <c r="F92" s="177"/>
      <c r="G92" s="109"/>
      <c r="H92" s="177"/>
      <c r="I92" s="110"/>
      <c r="J92" s="177"/>
      <c r="K92" s="110"/>
      <c r="L92" s="177"/>
    </row>
    <row r="93" spans="2:12" hidden="1">
      <c r="B93" s="34"/>
      <c r="C93" s="34" t="s">
        <v>289</v>
      </c>
      <c r="D93" s="47"/>
      <c r="E93" s="48"/>
      <c r="F93" s="176"/>
      <c r="G93" s="109"/>
      <c r="H93" s="176"/>
      <c r="I93" s="110"/>
      <c r="J93" s="176"/>
      <c r="K93" s="110"/>
      <c r="L93" s="176"/>
    </row>
    <row r="94" spans="2:12" hidden="1">
      <c r="B94" s="34"/>
      <c r="C94" s="34" t="s">
        <v>191</v>
      </c>
      <c r="D94" s="47"/>
      <c r="E94" s="48"/>
      <c r="F94" s="177"/>
      <c r="G94" s="109"/>
      <c r="H94" s="177"/>
      <c r="I94" s="110"/>
      <c r="J94" s="177"/>
      <c r="K94" s="110"/>
      <c r="L94" s="177"/>
    </row>
    <row r="95" spans="2:12" hidden="1">
      <c r="B95" s="34"/>
      <c r="C95" s="49" t="s">
        <v>194</v>
      </c>
      <c r="D95" s="44"/>
      <c r="E95" s="44"/>
      <c r="F95" s="176"/>
      <c r="G95" s="111"/>
      <c r="H95" s="176"/>
      <c r="I95" s="111"/>
      <c r="J95" s="176"/>
      <c r="K95" s="111"/>
      <c r="L95" s="176"/>
    </row>
    <row r="96" spans="2:12" hidden="1">
      <c r="B96" s="34"/>
      <c r="C96" s="49" t="s">
        <v>195</v>
      </c>
      <c r="D96" s="44"/>
      <c r="E96" s="44"/>
      <c r="F96" s="176"/>
      <c r="G96" s="111"/>
      <c r="H96" s="176"/>
      <c r="I96" s="111"/>
      <c r="J96" s="176"/>
      <c r="K96" s="111"/>
      <c r="L96" s="176"/>
    </row>
    <row r="97" spans="2:12">
      <c r="B97" s="34"/>
      <c r="C97" s="49" t="s">
        <v>196</v>
      </c>
      <c r="D97" s="47"/>
      <c r="E97" s="48"/>
      <c r="F97" s="191">
        <v>0</v>
      </c>
      <c r="G97" s="109"/>
      <c r="H97" s="191">
        <v>0</v>
      </c>
      <c r="I97" s="192"/>
      <c r="J97" s="191">
        <v>76454</v>
      </c>
      <c r="K97" s="192"/>
      <c r="L97" s="191">
        <v>3086</v>
      </c>
    </row>
    <row r="98" spans="2:12">
      <c r="B98" s="34"/>
      <c r="C98" s="49" t="s">
        <v>281</v>
      </c>
      <c r="D98" s="47"/>
      <c r="E98" s="48"/>
      <c r="F98" s="191">
        <v>0</v>
      </c>
      <c r="G98" s="109"/>
      <c r="H98" s="191">
        <v>-60</v>
      </c>
      <c r="I98" s="192"/>
      <c r="J98" s="191">
        <v>-105873</v>
      </c>
      <c r="K98" s="192"/>
      <c r="L98" s="191">
        <v>-3500</v>
      </c>
    </row>
    <row r="99" spans="2:12" hidden="1">
      <c r="B99" s="34"/>
      <c r="C99" s="34" t="s">
        <v>197</v>
      </c>
      <c r="D99" s="47"/>
      <c r="E99" s="48"/>
      <c r="F99" s="191"/>
      <c r="G99" s="109"/>
      <c r="H99" s="191"/>
      <c r="I99" s="192"/>
      <c r="J99" s="191"/>
      <c r="K99" s="192"/>
      <c r="L99" s="191"/>
    </row>
    <row r="100" spans="2:12">
      <c r="B100" s="34"/>
      <c r="C100" s="49" t="s">
        <v>282</v>
      </c>
      <c r="D100" s="47"/>
      <c r="E100" s="48"/>
      <c r="F100" s="191">
        <v>5269</v>
      </c>
      <c r="G100" s="109"/>
      <c r="H100" s="191">
        <v>155278</v>
      </c>
      <c r="I100" s="192"/>
      <c r="J100" s="191">
        <v>5269</v>
      </c>
      <c r="K100" s="192"/>
      <c r="L100" s="191">
        <v>155278</v>
      </c>
    </row>
    <row r="101" spans="2:12">
      <c r="B101" s="34"/>
      <c r="C101" s="49" t="s">
        <v>198</v>
      </c>
      <c r="D101" s="47"/>
      <c r="E101" s="48"/>
      <c r="F101" s="191">
        <v>-4275</v>
      </c>
      <c r="G101" s="109"/>
      <c r="H101" s="191">
        <v>-108797</v>
      </c>
      <c r="I101" s="192"/>
      <c r="J101" s="191">
        <v>-261</v>
      </c>
      <c r="K101" s="192"/>
      <c r="L101" s="191">
        <v>-108797</v>
      </c>
    </row>
    <row r="102" spans="2:12">
      <c r="B102" s="34"/>
      <c r="C102" s="57" t="s">
        <v>318</v>
      </c>
      <c r="D102" s="47"/>
      <c r="E102" s="48"/>
      <c r="F102" s="191">
        <v>0</v>
      </c>
      <c r="G102" s="109"/>
      <c r="H102" s="191">
        <v>0</v>
      </c>
      <c r="I102" s="192"/>
      <c r="J102" s="191">
        <v>-60000</v>
      </c>
      <c r="K102" s="192"/>
      <c r="L102" s="191">
        <v>0</v>
      </c>
    </row>
    <row r="103" spans="2:12">
      <c r="B103" s="34"/>
      <c r="C103" s="33" t="s">
        <v>199</v>
      </c>
      <c r="D103" s="47"/>
      <c r="E103" s="48"/>
      <c r="F103" s="176">
        <v>-73</v>
      </c>
      <c r="G103" s="109"/>
      <c r="H103" s="176">
        <v>-89</v>
      </c>
      <c r="I103" s="110"/>
      <c r="J103" s="176">
        <v>-3</v>
      </c>
      <c r="K103" s="110"/>
      <c r="L103" s="176">
        <v>-54</v>
      </c>
    </row>
    <row r="104" spans="2:12" hidden="1">
      <c r="B104" s="34"/>
      <c r="C104" s="34" t="s">
        <v>200</v>
      </c>
      <c r="D104" s="47"/>
      <c r="E104" s="48"/>
      <c r="F104" s="176">
        <v>0</v>
      </c>
      <c r="G104" s="109"/>
      <c r="H104" s="176">
        <v>0</v>
      </c>
      <c r="I104" s="110"/>
      <c r="J104" s="176">
        <v>0</v>
      </c>
      <c r="K104" s="110"/>
      <c r="L104" s="176">
        <v>0</v>
      </c>
    </row>
    <row r="105" spans="2:12" hidden="1">
      <c r="B105" s="34"/>
      <c r="C105" s="33" t="s">
        <v>201</v>
      </c>
      <c r="D105" s="47"/>
      <c r="E105" s="48"/>
      <c r="F105" s="176">
        <v>0</v>
      </c>
      <c r="G105" s="109"/>
      <c r="H105" s="176">
        <v>0</v>
      </c>
      <c r="I105" s="110"/>
      <c r="J105" s="176">
        <v>0</v>
      </c>
      <c r="K105" s="110"/>
      <c r="L105" s="176">
        <v>0</v>
      </c>
    </row>
    <row r="106" spans="2:12" hidden="1">
      <c r="B106" s="34"/>
      <c r="C106" s="33" t="s">
        <v>202</v>
      </c>
      <c r="D106" s="47"/>
      <c r="E106" s="48"/>
      <c r="F106" s="176">
        <v>0</v>
      </c>
      <c r="G106" s="109"/>
      <c r="H106" s="176">
        <v>0</v>
      </c>
      <c r="I106" s="110"/>
      <c r="J106" s="176">
        <v>0</v>
      </c>
      <c r="K106" s="110"/>
      <c r="L106" s="176">
        <v>0</v>
      </c>
    </row>
    <row r="107" spans="2:12" hidden="1">
      <c r="B107" s="34"/>
      <c r="C107" s="33" t="s">
        <v>165</v>
      </c>
      <c r="D107" s="47"/>
      <c r="E107" s="48"/>
      <c r="F107" s="176">
        <v>0</v>
      </c>
      <c r="G107" s="109"/>
      <c r="H107" s="176">
        <v>0</v>
      </c>
      <c r="I107" s="110"/>
      <c r="J107" s="176">
        <v>0</v>
      </c>
      <c r="K107" s="110"/>
      <c r="L107" s="176">
        <v>0</v>
      </c>
    </row>
    <row r="108" spans="2:12" ht="20.399999999999999">
      <c r="B108" s="42" t="s">
        <v>203</v>
      </c>
      <c r="C108" s="34"/>
      <c r="D108" s="55"/>
      <c r="E108" s="48"/>
      <c r="F108" s="178">
        <f>SUM(F84:F107)</f>
        <v>-1870</v>
      </c>
      <c r="G108" s="126"/>
      <c r="H108" s="178">
        <f>SUM(H84:H107)</f>
        <v>94258</v>
      </c>
      <c r="I108" s="110"/>
      <c r="J108" s="178">
        <f>SUM(J84:J107)</f>
        <v>-75642</v>
      </c>
      <c r="K108" s="126"/>
      <c r="L108" s="178">
        <f>SUM(L84:L107)</f>
        <v>84230</v>
      </c>
    </row>
    <row r="109" spans="2:12" ht="10.8" customHeight="1">
      <c r="B109" s="42"/>
      <c r="C109" s="34"/>
      <c r="D109" s="55"/>
      <c r="E109" s="48"/>
      <c r="F109" s="136"/>
      <c r="G109" s="126"/>
      <c r="H109" s="136"/>
      <c r="I109" s="110"/>
      <c r="J109" s="136"/>
      <c r="K109" s="126"/>
      <c r="L109" s="136"/>
    </row>
    <row r="110" spans="2:12" ht="20.399999999999999">
      <c r="B110" s="42" t="s">
        <v>204</v>
      </c>
      <c r="C110" s="42"/>
      <c r="E110" s="35"/>
      <c r="F110" s="112"/>
      <c r="G110" s="108"/>
      <c r="H110" s="112"/>
      <c r="I110" s="127"/>
      <c r="J110" s="112"/>
      <c r="K110" s="127"/>
      <c r="L110" s="112"/>
    </row>
    <row r="111" spans="2:12" ht="20.399999999999999">
      <c r="B111" s="42"/>
      <c r="C111" s="33" t="s">
        <v>234</v>
      </c>
      <c r="E111" s="35"/>
      <c r="F111" s="176">
        <v>15172</v>
      </c>
      <c r="G111" s="108"/>
      <c r="H111" s="176">
        <v>0</v>
      </c>
      <c r="I111" s="127"/>
      <c r="J111" s="176">
        <v>0</v>
      </c>
      <c r="K111" s="127"/>
      <c r="L111" s="176">
        <v>0</v>
      </c>
    </row>
    <row r="112" spans="2:12" ht="20.399999999999999">
      <c r="B112" s="42"/>
      <c r="C112" s="33" t="s">
        <v>235</v>
      </c>
      <c r="E112" s="35"/>
      <c r="F112" s="176">
        <v>-17459</v>
      </c>
      <c r="G112" s="108"/>
      <c r="H112" s="176">
        <v>-600</v>
      </c>
      <c r="I112" s="127"/>
      <c r="J112" s="176">
        <v>0</v>
      </c>
      <c r="K112" s="127"/>
      <c r="L112" s="176">
        <v>0</v>
      </c>
    </row>
    <row r="113" spans="2:12">
      <c r="B113" s="34"/>
      <c r="C113" s="33" t="s">
        <v>205</v>
      </c>
      <c r="E113" s="48"/>
      <c r="F113" s="179">
        <v>-11092</v>
      </c>
      <c r="G113" s="109"/>
      <c r="H113" s="179">
        <v>-12232</v>
      </c>
      <c r="I113" s="110"/>
      <c r="J113" s="179">
        <v>-4417</v>
      </c>
      <c r="K113" s="108"/>
      <c r="L113" s="179">
        <v>-3880</v>
      </c>
    </row>
    <row r="114" spans="2:12">
      <c r="B114" s="34"/>
      <c r="C114" s="33" t="s">
        <v>206</v>
      </c>
      <c r="E114" s="35"/>
      <c r="F114" s="179">
        <v>-1010</v>
      </c>
      <c r="G114" s="109"/>
      <c r="H114" s="179">
        <v>-4635</v>
      </c>
      <c r="I114" s="127"/>
      <c r="J114" s="179">
        <v>-543</v>
      </c>
      <c r="K114" s="108"/>
      <c r="L114" s="179">
        <v>-4188</v>
      </c>
    </row>
    <row r="115" spans="2:12" hidden="1">
      <c r="B115" s="34"/>
      <c r="C115" s="34" t="s">
        <v>207</v>
      </c>
      <c r="D115" s="47"/>
      <c r="E115" s="48"/>
      <c r="F115" s="176">
        <v>0</v>
      </c>
      <c r="G115" s="109"/>
      <c r="H115" s="176">
        <v>0</v>
      </c>
      <c r="I115" s="110"/>
      <c r="J115" s="176">
        <v>0</v>
      </c>
      <c r="K115" s="108"/>
      <c r="L115" s="176">
        <v>0</v>
      </c>
    </row>
    <row r="116" spans="2:12" ht="20.85" customHeight="1">
      <c r="B116" s="34"/>
      <c r="C116" s="33" t="s">
        <v>329</v>
      </c>
      <c r="E116" s="35"/>
      <c r="F116" s="176">
        <v>0</v>
      </c>
      <c r="G116" s="109"/>
      <c r="H116" s="176">
        <v>2</v>
      </c>
      <c r="I116" s="127"/>
      <c r="J116" s="176">
        <v>0</v>
      </c>
      <c r="K116" s="108"/>
      <c r="L116" s="176">
        <v>2</v>
      </c>
    </row>
    <row r="117" spans="2:12" ht="20.85" customHeight="1">
      <c r="B117" s="34"/>
      <c r="C117" s="33" t="s">
        <v>208</v>
      </c>
      <c r="E117" s="35"/>
      <c r="F117" s="176">
        <v>0</v>
      </c>
      <c r="G117" s="109"/>
      <c r="H117" s="176">
        <v>50000</v>
      </c>
      <c r="I117" s="127"/>
      <c r="J117" s="176">
        <v>0</v>
      </c>
      <c r="K117" s="108"/>
      <c r="L117" s="176">
        <v>50000</v>
      </c>
    </row>
    <row r="118" spans="2:12" ht="20.85" customHeight="1">
      <c r="B118" s="34"/>
      <c r="C118" s="33" t="s">
        <v>238</v>
      </c>
      <c r="E118" s="35"/>
      <c r="F118" s="176">
        <v>-50000</v>
      </c>
      <c r="G118" s="109"/>
      <c r="H118" s="176">
        <v>-50000</v>
      </c>
      <c r="I118" s="127"/>
      <c r="J118" s="176">
        <v>-50000</v>
      </c>
      <c r="K118" s="108"/>
      <c r="L118" s="176">
        <v>-50000</v>
      </c>
    </row>
    <row r="119" spans="2:12" ht="20.85" hidden="1" customHeight="1">
      <c r="B119" s="34"/>
      <c r="C119" s="33" t="s">
        <v>209</v>
      </c>
      <c r="E119" s="35"/>
      <c r="F119" s="176"/>
      <c r="G119" s="109"/>
      <c r="H119" s="176"/>
      <c r="I119" s="127"/>
      <c r="J119" s="176"/>
      <c r="K119" s="108"/>
      <c r="L119" s="176"/>
    </row>
    <row r="120" spans="2:12" ht="20.85" hidden="1" customHeight="1">
      <c r="B120" s="34"/>
      <c r="C120" s="33" t="s">
        <v>210</v>
      </c>
      <c r="E120" s="35"/>
      <c r="F120" s="176"/>
      <c r="G120" s="109"/>
      <c r="H120" s="176"/>
      <c r="I120" s="127"/>
      <c r="J120" s="176"/>
      <c r="K120" s="108"/>
      <c r="L120" s="176"/>
    </row>
    <row r="121" spans="2:12" ht="20.85" hidden="1" customHeight="1">
      <c r="B121" s="34"/>
      <c r="C121" s="33" t="s">
        <v>211</v>
      </c>
      <c r="E121" s="35"/>
      <c r="F121" s="176"/>
      <c r="G121" s="109"/>
      <c r="H121" s="176"/>
      <c r="I121" s="127"/>
      <c r="J121" s="176"/>
      <c r="K121" s="108"/>
      <c r="L121" s="176"/>
    </row>
    <row r="122" spans="2:12">
      <c r="B122" s="34"/>
      <c r="C122" s="33" t="s">
        <v>319</v>
      </c>
      <c r="E122" s="35"/>
      <c r="F122" s="179">
        <v>60000</v>
      </c>
      <c r="G122" s="109"/>
      <c r="H122" s="179">
        <v>0</v>
      </c>
      <c r="I122" s="127"/>
      <c r="J122" s="179">
        <v>60000</v>
      </c>
      <c r="K122" s="112"/>
      <c r="L122" s="179">
        <v>0</v>
      </c>
    </row>
    <row r="123" spans="2:12">
      <c r="B123" s="34"/>
      <c r="C123" s="33" t="s">
        <v>212</v>
      </c>
      <c r="E123" s="35"/>
      <c r="F123" s="179">
        <v>-39000</v>
      </c>
      <c r="G123" s="109"/>
      <c r="H123" s="179">
        <v>-51144</v>
      </c>
      <c r="I123" s="127"/>
      <c r="J123" s="179">
        <v>0</v>
      </c>
      <c r="K123" s="112"/>
      <c r="L123" s="179">
        <v>0</v>
      </c>
    </row>
    <row r="124" spans="2:12">
      <c r="B124" s="34"/>
      <c r="C124" s="58" t="s">
        <v>243</v>
      </c>
      <c r="E124" s="35"/>
      <c r="F124" s="144">
        <v>0</v>
      </c>
      <c r="G124" s="101"/>
      <c r="H124" s="144">
        <v>-748</v>
      </c>
      <c r="I124" s="120"/>
      <c r="J124" s="144">
        <v>0</v>
      </c>
      <c r="K124" s="99"/>
      <c r="L124" s="144">
        <v>0</v>
      </c>
    </row>
    <row r="125" spans="2:12">
      <c r="B125" s="34"/>
      <c r="C125" s="58" t="s">
        <v>236</v>
      </c>
      <c r="E125" s="35"/>
      <c r="F125" s="144">
        <v>-1800</v>
      </c>
      <c r="G125" s="101"/>
      <c r="H125" s="144">
        <v>0</v>
      </c>
      <c r="I125" s="120"/>
      <c r="J125" s="144">
        <v>0</v>
      </c>
      <c r="K125" s="99"/>
      <c r="L125" s="144">
        <v>0</v>
      </c>
    </row>
    <row r="126" spans="2:12">
      <c r="B126" s="34"/>
      <c r="C126" s="58" t="s">
        <v>244</v>
      </c>
      <c r="E126" s="35"/>
      <c r="F126" s="144">
        <v>8940</v>
      </c>
      <c r="G126" s="101"/>
      <c r="H126" s="144">
        <v>0</v>
      </c>
      <c r="I126" s="120"/>
      <c r="J126" s="144">
        <v>0</v>
      </c>
      <c r="K126" s="99"/>
      <c r="L126" s="144">
        <v>0</v>
      </c>
    </row>
    <row r="127" spans="2:12">
      <c r="B127" s="34"/>
      <c r="C127" s="58" t="s">
        <v>283</v>
      </c>
      <c r="E127" s="35"/>
      <c r="F127" s="144">
        <v>-12066</v>
      </c>
      <c r="G127" s="101"/>
      <c r="H127" s="144">
        <v>0</v>
      </c>
      <c r="I127" s="120"/>
      <c r="J127" s="144">
        <v>0</v>
      </c>
      <c r="K127" s="99"/>
      <c r="L127" s="144">
        <v>0</v>
      </c>
    </row>
    <row r="128" spans="2:12" ht="20.399999999999999">
      <c r="B128" s="42" t="s">
        <v>213</v>
      </c>
      <c r="C128" s="42"/>
      <c r="E128" s="35"/>
      <c r="F128" s="175">
        <f>SUM(F111:F127)</f>
        <v>-48315</v>
      </c>
      <c r="G128" s="123"/>
      <c r="H128" s="175">
        <f>SUM(H111:H127)</f>
        <v>-69357</v>
      </c>
      <c r="I128" s="120"/>
      <c r="J128" s="175">
        <f>SUM(J111:J127)</f>
        <v>5040</v>
      </c>
      <c r="K128" s="122"/>
      <c r="L128" s="175">
        <f>SUM(L111:L127)</f>
        <v>-8066</v>
      </c>
    </row>
    <row r="129" spans="2:12" ht="20.399999999999999">
      <c r="B129" s="42" t="s">
        <v>214</v>
      </c>
      <c r="C129" s="42"/>
      <c r="E129" s="41"/>
      <c r="F129" s="180">
        <f>F66+F108+F128</f>
        <v>-6756</v>
      </c>
      <c r="G129" s="146">
        <f>G66+G108+G128</f>
        <v>0</v>
      </c>
      <c r="H129" s="180">
        <f>H66+H108+H128</f>
        <v>52092</v>
      </c>
      <c r="I129" s="146">
        <f>I66+I108+I128</f>
        <v>0</v>
      </c>
      <c r="J129" s="180">
        <f>J66+J108+J128</f>
        <v>-3210</v>
      </c>
      <c r="K129" s="146"/>
      <c r="L129" s="180">
        <f>L66+L108+L128</f>
        <v>50453</v>
      </c>
    </row>
    <row r="130" spans="2:12">
      <c r="B130" s="33" t="s">
        <v>215</v>
      </c>
      <c r="D130" s="55"/>
      <c r="E130" s="35"/>
      <c r="F130" s="144">
        <v>10353</v>
      </c>
      <c r="G130" s="145"/>
      <c r="H130" s="144">
        <v>7930</v>
      </c>
      <c r="I130" s="113"/>
      <c r="J130" s="144">
        <v>5690</v>
      </c>
      <c r="K130" s="113"/>
      <c r="L130" s="41">
        <v>3225</v>
      </c>
    </row>
    <row r="131" spans="2:12" ht="20.399999999999999" hidden="1">
      <c r="B131" s="33" t="s">
        <v>216</v>
      </c>
      <c r="C131" s="42"/>
      <c r="E131" s="41"/>
      <c r="F131" s="144">
        <v>0</v>
      </c>
      <c r="G131" s="146"/>
      <c r="H131" s="144">
        <v>0</v>
      </c>
      <c r="I131" s="117"/>
      <c r="J131" s="144">
        <v>0</v>
      </c>
      <c r="K131" s="145"/>
      <c r="L131" s="144">
        <v>0</v>
      </c>
    </row>
    <row r="132" spans="2:12" hidden="1">
      <c r="B132" s="33" t="s">
        <v>217</v>
      </c>
      <c r="D132" s="55"/>
      <c r="E132" s="35"/>
      <c r="F132" s="144">
        <v>0</v>
      </c>
      <c r="G132" s="145"/>
      <c r="H132" s="144">
        <v>0</v>
      </c>
      <c r="I132" s="113"/>
      <c r="J132" s="144">
        <v>0</v>
      </c>
      <c r="K132" s="113"/>
      <c r="L132" s="144">
        <v>0</v>
      </c>
    </row>
    <row r="133" spans="2:12">
      <c r="B133" s="33" t="s">
        <v>218</v>
      </c>
      <c r="D133" s="55"/>
      <c r="E133" s="35"/>
      <c r="F133" s="144">
        <v>-2</v>
      </c>
      <c r="G133" s="145"/>
      <c r="H133" s="144">
        <v>22</v>
      </c>
      <c r="I133" s="113"/>
      <c r="J133" s="144">
        <v>-2</v>
      </c>
      <c r="K133" s="113"/>
      <c r="L133" s="144">
        <v>22</v>
      </c>
    </row>
    <row r="134" spans="2:12" ht="21" thickBot="1">
      <c r="B134" s="42" t="s">
        <v>219</v>
      </c>
      <c r="C134" s="42"/>
      <c r="D134" s="55"/>
      <c r="E134" s="35"/>
      <c r="F134" s="181">
        <f>SUM(F129:F133)</f>
        <v>3595</v>
      </c>
      <c r="G134" s="146"/>
      <c r="H134" s="181">
        <f>SUM(H129:H133)</f>
        <v>60044</v>
      </c>
      <c r="I134" s="113"/>
      <c r="J134" s="181">
        <f>SUM(J129:J133)</f>
        <v>2478</v>
      </c>
      <c r="K134" s="128"/>
      <c r="L134" s="181">
        <f>SUM(L129:L133)</f>
        <v>53700</v>
      </c>
    </row>
    <row r="135" spans="2:12" ht="9" customHeight="1" thickTop="1">
      <c r="B135" s="42"/>
      <c r="C135" s="42"/>
      <c r="D135" s="55"/>
      <c r="E135" s="35"/>
      <c r="F135" s="46"/>
      <c r="G135" s="124"/>
      <c r="H135" s="46"/>
      <c r="I135" s="113"/>
      <c r="J135" s="88"/>
      <c r="K135" s="128"/>
      <c r="L135" s="46"/>
    </row>
    <row r="136" spans="2:12" ht="20.399999999999999">
      <c r="B136" s="42" t="s">
        <v>220</v>
      </c>
      <c r="C136" s="34"/>
      <c r="D136" s="59"/>
      <c r="E136" s="59"/>
      <c r="F136" s="130"/>
      <c r="G136" s="129"/>
      <c r="H136" s="59"/>
      <c r="I136" s="129"/>
      <c r="J136" s="59"/>
      <c r="K136" s="129"/>
      <c r="L136" s="17"/>
    </row>
    <row r="137" spans="2:12">
      <c r="B137" s="57" t="s">
        <v>224</v>
      </c>
      <c r="C137" s="57"/>
      <c r="F137" s="35">
        <v>3137</v>
      </c>
      <c r="G137" s="113"/>
      <c r="H137" s="41">
        <v>0</v>
      </c>
      <c r="I137" s="117"/>
      <c r="J137" s="41">
        <v>1904</v>
      </c>
      <c r="K137" s="117"/>
      <c r="L137" s="41">
        <v>0</v>
      </c>
    </row>
    <row r="138" spans="2:12">
      <c r="B138" s="57" t="s">
        <v>225</v>
      </c>
      <c r="C138" s="57"/>
      <c r="F138" s="35">
        <v>-3137</v>
      </c>
      <c r="G138" s="113"/>
      <c r="H138" s="41">
        <v>0</v>
      </c>
      <c r="I138" s="117"/>
      <c r="J138" s="41">
        <f>-J137</f>
        <v>-1904</v>
      </c>
      <c r="K138" s="117"/>
      <c r="L138" s="41">
        <v>0</v>
      </c>
    </row>
    <row r="139" spans="2:12" ht="10.199999999999999" customHeight="1">
      <c r="B139" s="34"/>
      <c r="C139" s="34"/>
      <c r="F139" s="133"/>
      <c r="G139" s="120"/>
      <c r="H139" s="99"/>
      <c r="I139" s="100"/>
      <c r="J139" s="99"/>
      <c r="K139" s="100"/>
      <c r="L139" s="99"/>
    </row>
    <row r="140" spans="2:12">
      <c r="B140" s="29" t="s">
        <v>310</v>
      </c>
      <c r="C140" s="34"/>
      <c r="F140" s="133"/>
      <c r="G140" s="120"/>
      <c r="H140" s="99"/>
      <c r="I140" s="100"/>
      <c r="J140" s="99"/>
      <c r="K140" s="100"/>
      <c r="L140" s="99"/>
    </row>
    <row r="141" spans="2:12" ht="20.399999999999999">
      <c r="B141" s="42"/>
      <c r="C141" s="42"/>
      <c r="D141" s="55"/>
      <c r="E141" s="35"/>
      <c r="F141" s="46"/>
      <c r="G141" s="124"/>
      <c r="H141" s="46"/>
      <c r="I141" s="113"/>
      <c r="J141" s="88"/>
      <c r="K141" s="128"/>
      <c r="L141" s="46"/>
    </row>
    <row r="142" spans="2:12">
      <c r="B142" s="266" t="s">
        <v>52</v>
      </c>
      <c r="C142" s="266"/>
      <c r="D142" s="266"/>
      <c r="E142" s="266"/>
      <c r="F142" s="266"/>
      <c r="G142" s="266"/>
      <c r="H142" s="266"/>
      <c r="I142" s="266"/>
      <c r="J142" s="266"/>
      <c r="K142" s="266"/>
      <c r="L142" s="266"/>
    </row>
    <row r="143" spans="2:12">
      <c r="B143" s="278" t="s">
        <v>330</v>
      </c>
      <c r="C143" s="278"/>
      <c r="D143" s="278"/>
      <c r="E143" s="278"/>
      <c r="F143" s="278"/>
      <c r="G143" s="278"/>
      <c r="H143" s="278"/>
      <c r="I143" s="278"/>
      <c r="J143" s="278"/>
      <c r="K143" s="278"/>
      <c r="L143" s="278"/>
    </row>
    <row r="144" spans="2:12" ht="10.8" customHeight="1"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</row>
    <row r="145" spans="2:12">
      <c r="B145" s="284" t="s">
        <v>246</v>
      </c>
      <c r="C145" s="285"/>
      <c r="D145" s="285"/>
      <c r="E145" s="285"/>
      <c r="F145" s="285"/>
      <c r="G145" s="285"/>
      <c r="H145" s="285"/>
      <c r="I145" s="285"/>
      <c r="J145" s="285"/>
      <c r="K145" s="285"/>
      <c r="L145" s="285"/>
    </row>
    <row r="146" spans="2:12" ht="7.8" customHeight="1">
      <c r="C146" s="42"/>
      <c r="J146" s="283"/>
      <c r="K146" s="283"/>
      <c r="L146" s="283"/>
    </row>
    <row r="147" spans="2:12">
      <c r="C147" s="60" t="s">
        <v>221</v>
      </c>
      <c r="D147" s="53" t="s">
        <v>222</v>
      </c>
      <c r="F147" s="135">
        <f>BS!F12-CF!F134</f>
        <v>0</v>
      </c>
      <c r="H147" s="135"/>
      <c r="J147" s="132">
        <f>J134-BS!J12</f>
        <v>0</v>
      </c>
      <c r="L147" s="134"/>
    </row>
  </sheetData>
  <mergeCells count="22">
    <mergeCell ref="J146:L146"/>
    <mergeCell ref="B145:L145"/>
    <mergeCell ref="F8:L8"/>
    <mergeCell ref="B75:L75"/>
    <mergeCell ref="B76:L76"/>
    <mergeCell ref="B77:L77"/>
    <mergeCell ref="B70:L70"/>
    <mergeCell ref="B72:L72"/>
    <mergeCell ref="F78:L78"/>
    <mergeCell ref="F79:H79"/>
    <mergeCell ref="J79:L79"/>
    <mergeCell ref="F80:L80"/>
    <mergeCell ref="J1:L1"/>
    <mergeCell ref="B142:L142"/>
    <mergeCell ref="B143:L143"/>
    <mergeCell ref="B2:L2"/>
    <mergeCell ref="B3:L3"/>
    <mergeCell ref="B4:L4"/>
    <mergeCell ref="F6:L6"/>
    <mergeCell ref="F7:H7"/>
    <mergeCell ref="J7:L7"/>
    <mergeCell ref="B71:L71"/>
  </mergeCells>
  <pageMargins left="0.55118110236220474" right="0.23622047244094491" top="0.47244094488188981" bottom="0.27559055118110237" header="0.31496062992125984" footer="0.19685039370078741"/>
  <pageSetup paperSize="9" scale="78" fitToHeight="0" orientation="portrait" r:id="rId1"/>
  <rowBreaks count="1" manualBreakCount="1">
    <brk id="73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SE-CONSO</vt:lpstr>
      <vt:lpstr>SE</vt:lpstr>
      <vt:lpstr>PL</vt:lpstr>
      <vt:lpstr>CF</vt:lpstr>
      <vt:lpstr>BS!Print_Area</vt:lpstr>
      <vt:lpstr>CF!Print_Area</vt:lpstr>
      <vt:lpstr>PL!Print_Area</vt:lpstr>
      <vt:lpstr>SE!Print_Area</vt:lpstr>
      <vt:lpstr>'SE-CONSO'!Print_Area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pim-on kaisuttiwong</dc:creator>
  <cp:lastModifiedBy>Pattarapon Sermpanich</cp:lastModifiedBy>
  <cp:lastPrinted>2025-05-15T15:55:01Z</cp:lastPrinted>
  <dcterms:created xsi:type="dcterms:W3CDTF">2024-05-16T03:46:43Z</dcterms:created>
  <dcterms:modified xsi:type="dcterms:W3CDTF">2025-05-15T18:16:27Z</dcterms:modified>
</cp:coreProperties>
</file>