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yypatt\Dropbox\Begistic group\2025\Q1\FS\ออกเล่ม\"/>
    </mc:Choice>
  </mc:AlternateContent>
  <xr:revisionPtr revIDLastSave="0" documentId="13_ncr:1_{FAA075C6-D0EE-4B5F-A862-ED65D02A30A9}" xr6:coauthVersionLast="47" xr6:coauthVersionMax="47" xr10:uidLastSave="{00000000-0000-0000-0000-000000000000}"/>
  <bookViews>
    <workbookView xWindow="-108" yWindow="-108" windowWidth="23256" windowHeight="14856" xr2:uid="{7678CC59-237E-4A21-9C0E-406B3C6CA3FA}"/>
  </bookViews>
  <sheets>
    <sheet name="BS" sheetId="1" r:id="rId1"/>
    <sheet name="SE-CONSO" sheetId="12" r:id="rId2"/>
    <sheet name="SE-B " sheetId="13" r:id="rId3"/>
    <sheet name="PL" sheetId="17" r:id="rId4"/>
    <sheet name="OCI" sheetId="18" r:id="rId5"/>
    <sheet name="CF" sheetId="19" r:id="rId6"/>
  </sheets>
  <definedNames>
    <definedName name="_xlnm._FilterDatabase" localSheetId="0" hidden="1">BS!#REF!</definedName>
    <definedName name="_xlnm.Print_Area" localSheetId="0">BS!$C$1:$N$163</definedName>
    <definedName name="_xlnm.Print_Area" localSheetId="5">CF!$B$1:$L$152</definedName>
    <definedName name="_xlnm.Print_Area" localSheetId="4">OCI!$B$1:$L$51</definedName>
    <definedName name="_xlnm.Print_Area" localSheetId="3">PL!$B$1:$L$62</definedName>
    <definedName name="_xlnm.Print_Area" localSheetId="2">'SE-B '!$A$1:$R$35</definedName>
    <definedName name="_xlnm.Print_Area" localSheetId="1">'SE-CONSO'!$A$1:$V$47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2" i="13" l="1"/>
  <c r="R22" i="12"/>
  <c r="V22" i="12" s="1"/>
  <c r="T15" i="12" l="1"/>
  <c r="T23" i="12" s="1"/>
  <c r="N15" i="12"/>
  <c r="N23" i="12" s="1"/>
  <c r="L15" i="12"/>
  <c r="L23" i="12" s="1"/>
  <c r="J15" i="12"/>
  <c r="J23" i="12" s="1"/>
  <c r="H15" i="12"/>
  <c r="H23" i="12" s="1"/>
  <c r="F15" i="12"/>
  <c r="F23" i="12" s="1"/>
  <c r="D15" i="12"/>
  <c r="D23" i="12" s="1"/>
  <c r="P14" i="12"/>
  <c r="P15" i="12" s="1"/>
  <c r="P23" i="12" s="1"/>
  <c r="R26" i="12"/>
  <c r="T26" i="12" s="1"/>
  <c r="N30" i="12"/>
  <c r="L30" i="12"/>
  <c r="J30" i="12"/>
  <c r="H30" i="12"/>
  <c r="F30" i="12"/>
  <c r="D30" i="12"/>
  <c r="T27" i="12"/>
  <c r="T28" i="12"/>
  <c r="P29" i="12"/>
  <c r="P30" i="12" s="1"/>
  <c r="H132" i="1"/>
  <c r="L132" i="1"/>
  <c r="J132" i="1"/>
  <c r="N132" i="1"/>
  <c r="R14" i="12" l="1"/>
  <c r="R29" i="12"/>
  <c r="V29" i="12" s="1"/>
  <c r="T30" i="12"/>
  <c r="V26" i="12"/>
  <c r="J142" i="19"/>
  <c r="F26" i="17"/>
  <c r="H26" i="17"/>
  <c r="J26" i="17"/>
  <c r="L26" i="17"/>
  <c r="V30" i="12" l="1"/>
  <c r="R30" i="12"/>
  <c r="V14" i="12"/>
  <c r="V15" i="12" s="1"/>
  <c r="V23" i="12" s="1"/>
  <c r="R15" i="12"/>
  <c r="R23" i="12" s="1"/>
  <c r="D114" i="1" l="1"/>
  <c r="J28" i="1"/>
  <c r="H21" i="18" l="1"/>
  <c r="F21" i="18"/>
  <c r="I133" i="19" l="1"/>
  <c r="G133" i="19"/>
  <c r="L132" i="19"/>
  <c r="J132" i="19"/>
  <c r="H132" i="19"/>
  <c r="F132" i="19"/>
  <c r="L112" i="19"/>
  <c r="J112" i="19"/>
  <c r="H112" i="19"/>
  <c r="F112" i="19"/>
  <c r="H28" i="1" l="1"/>
  <c r="D62" i="1"/>
  <c r="H85" i="1" l="1"/>
  <c r="L85" i="1" l="1"/>
  <c r="N85" i="1"/>
  <c r="J85" i="1"/>
  <c r="L28" i="1" l="1"/>
  <c r="L21" i="18" l="1"/>
  <c r="J21" i="18"/>
  <c r="F46" i="17"/>
  <c r="H46" i="17"/>
  <c r="J46" i="17"/>
  <c r="L46" i="17"/>
  <c r="H94" i="1" l="1"/>
  <c r="J94" i="1"/>
  <c r="L94" i="1"/>
  <c r="N94" i="1"/>
  <c r="N28" i="1"/>
  <c r="L95" i="1" l="1"/>
  <c r="I164" i="1"/>
  <c r="J95" i="1"/>
  <c r="J47" i="1"/>
  <c r="L9" i="18"/>
  <c r="J9" i="18"/>
  <c r="R15" i="13"/>
  <c r="F49" i="17" l="1"/>
  <c r="L49" i="17"/>
  <c r="L51" i="17" s="1"/>
  <c r="L11" i="19" s="1"/>
  <c r="J48" i="1"/>
  <c r="J49" i="17"/>
  <c r="H49" i="17"/>
  <c r="H51" i="17" s="1"/>
  <c r="H11" i="19" s="1"/>
  <c r="F51" i="17" l="1"/>
  <c r="F11" i="19" s="1"/>
  <c r="J51" i="17"/>
  <c r="H12" i="18"/>
  <c r="L12" i="18"/>
  <c r="L27" i="18" s="1"/>
  <c r="L35" i="18" s="1"/>
  <c r="J12" i="18" l="1"/>
  <c r="J27" i="18" s="1"/>
  <c r="J35" i="18" s="1"/>
  <c r="J11" i="19"/>
  <c r="H27" i="18"/>
  <c r="H35" i="18" s="1"/>
  <c r="F12" i="18"/>
  <c r="F27" i="18" s="1"/>
  <c r="F35" i="18" s="1"/>
  <c r="L22" i="18"/>
  <c r="L32" i="18" s="1"/>
  <c r="H22" i="18"/>
  <c r="H32" i="18" s="1"/>
  <c r="F22" i="18" l="1"/>
  <c r="F32" i="18" s="1"/>
  <c r="J17" i="13"/>
  <c r="P17" i="13" l="1"/>
  <c r="P23" i="13" s="1"/>
  <c r="N17" i="13"/>
  <c r="N23" i="13" s="1"/>
  <c r="L17" i="13"/>
  <c r="L23" i="13" s="1"/>
  <c r="H17" i="13"/>
  <c r="H23" i="13" s="1"/>
  <c r="F17" i="13"/>
  <c r="F23" i="13" s="1"/>
  <c r="D17" i="13"/>
  <c r="D23" i="13" s="1"/>
  <c r="J134" i="1" l="1"/>
  <c r="R17" i="13"/>
  <c r="J135" i="1" l="1"/>
  <c r="J164" i="1" s="1"/>
  <c r="J22" i="18"/>
  <c r="J32" i="18" s="1"/>
  <c r="R48" i="12" l="1"/>
  <c r="H134" i="1" l="1"/>
  <c r="W30" i="12" s="1"/>
  <c r="N134" i="1"/>
  <c r="H95" i="1"/>
  <c r="J23" i="13" l="1"/>
  <c r="L47" i="1"/>
  <c r="L134" i="1" l="1"/>
  <c r="R23" i="13"/>
  <c r="K164" i="1"/>
  <c r="M164" i="1"/>
  <c r="N95" i="1"/>
  <c r="H47" i="1"/>
  <c r="N47" i="1"/>
  <c r="H48" i="1" l="1"/>
  <c r="N48" i="1"/>
  <c r="L48" i="1"/>
  <c r="N135" i="1" l="1"/>
  <c r="L135" i="1"/>
  <c r="H135" i="1"/>
  <c r="H164" i="1" l="1"/>
  <c r="L164" i="1"/>
  <c r="N164" i="1"/>
  <c r="H43" i="19" l="1"/>
  <c r="H61" i="19" s="1"/>
  <c r="H65" i="19" s="1"/>
  <c r="H133" i="19" s="1"/>
  <c r="H138" i="19" s="1"/>
  <c r="L43" i="19"/>
  <c r="L61" i="19" s="1"/>
  <c r="L65" i="19" s="1"/>
  <c r="L133" i="19" s="1"/>
  <c r="L138" i="19" s="1"/>
  <c r="J43" i="19" l="1"/>
  <c r="J61" i="19" s="1"/>
  <c r="J65" i="19" s="1"/>
  <c r="J133" i="19" s="1"/>
  <c r="J138" i="19" s="1"/>
  <c r="J153" i="19" s="1"/>
  <c r="F43" i="19"/>
  <c r="F61" i="19" s="1"/>
  <c r="F65" i="19" s="1"/>
  <c r="F133" i="19" s="1"/>
  <c r="F138" i="19" s="1"/>
  <c r="F153" i="19" s="1"/>
</calcChain>
</file>

<file path=xl/sharedStrings.xml><?xml version="1.0" encoding="utf-8"?>
<sst xmlns="http://schemas.openxmlformats.org/spreadsheetml/2006/main" count="489" uniqueCount="329">
  <si>
    <t>(..............................................................................................)</t>
  </si>
  <si>
    <t xml:space="preserve">          (..............................................................................................)</t>
  </si>
  <si>
    <t>CURRENT  ASSETS</t>
  </si>
  <si>
    <t>Cash  and cash equivalents</t>
  </si>
  <si>
    <t>Other current assets</t>
  </si>
  <si>
    <t>TOTAL CURRENT ASSETS</t>
  </si>
  <si>
    <t>NON-CURRENT ASSETS</t>
  </si>
  <si>
    <t>Other non-current financial assets</t>
  </si>
  <si>
    <t>Bank deposits with restriction</t>
  </si>
  <si>
    <t>Investment in subsidiaries</t>
  </si>
  <si>
    <t>Investment properties</t>
  </si>
  <si>
    <t xml:space="preserve">Right of use assets - net </t>
  </si>
  <si>
    <t>Intangible assets - net</t>
  </si>
  <si>
    <t>Goodwill</t>
  </si>
  <si>
    <t>Other non-current assets</t>
  </si>
  <si>
    <t>TOTAL NON-CURRENT ASSETS</t>
  </si>
  <si>
    <t>TOTAL ASSETS</t>
  </si>
  <si>
    <t>LIABILITIES AND SHAREHOLDERS' EQUITY</t>
  </si>
  <si>
    <t>CURRENT LIABILITIES</t>
  </si>
  <si>
    <t>Other current liabilities</t>
  </si>
  <si>
    <t>TOTAL CURRENT LIABILITIES</t>
  </si>
  <si>
    <t>NON-CURRENT LIABILITIES</t>
  </si>
  <si>
    <t xml:space="preserve">Lease liabilities - net </t>
  </si>
  <si>
    <t xml:space="preserve">Employee benefit obligation </t>
  </si>
  <si>
    <t>Other non-current liabilities</t>
  </si>
  <si>
    <t>TOTAL NON-CURRENT LIABILITIES</t>
  </si>
  <si>
    <t>TOTAL LIABILITIES</t>
  </si>
  <si>
    <t>SHAREHOLDERS' EQUITY</t>
  </si>
  <si>
    <t xml:space="preserve">Share capital </t>
  </si>
  <si>
    <t>Premium (discount) on share capital</t>
  </si>
  <si>
    <t>Retained earnings (Deficits)</t>
  </si>
  <si>
    <t>Other components of equity</t>
  </si>
  <si>
    <t xml:space="preserve">Non-controlling interests </t>
  </si>
  <si>
    <t>TOTAL  LIABILITIES  AND SHAREHOLDERS’ EQUITY</t>
  </si>
  <si>
    <t>NOTE</t>
  </si>
  <si>
    <t>Consolidated Financial Statement</t>
  </si>
  <si>
    <t>Separate  Financial Statement</t>
  </si>
  <si>
    <t>BEGISTICS PUBLIC COMPANY LIMITED AND ITS SUBSIDIARIES</t>
  </si>
  <si>
    <t>STATEMENTS OF FINANCIAL POSITION</t>
  </si>
  <si>
    <t>STATEMENTS OF CHANGES IN SHAREHOLDERS' EQUITY</t>
  </si>
  <si>
    <t>Other components of shareholders' equity</t>
  </si>
  <si>
    <t>Gain (loss) from</t>
  </si>
  <si>
    <t>Effects of changes</t>
  </si>
  <si>
    <t>Issued and</t>
  </si>
  <si>
    <t>Premium</t>
  </si>
  <si>
    <t>Retained earnings/ Deficits</t>
  </si>
  <si>
    <t xml:space="preserve">estimate of </t>
  </si>
  <si>
    <t>in fair value of</t>
  </si>
  <si>
    <t>Total  other</t>
  </si>
  <si>
    <t>Total</t>
  </si>
  <si>
    <t>paid - up</t>
  </si>
  <si>
    <t>(Discount) on</t>
  </si>
  <si>
    <t xml:space="preserve">Appropriated </t>
  </si>
  <si>
    <t>actuarial</t>
  </si>
  <si>
    <t xml:space="preserve">available for sale </t>
  </si>
  <si>
    <t xml:space="preserve"> components of </t>
  </si>
  <si>
    <t>Shareholders'</t>
  </si>
  <si>
    <t>share capital</t>
  </si>
  <si>
    <t>Share capital</t>
  </si>
  <si>
    <t>legal reserve</t>
  </si>
  <si>
    <t>Deficits</t>
  </si>
  <si>
    <t>assumptions</t>
  </si>
  <si>
    <t>investments</t>
  </si>
  <si>
    <t>shareholders' equity</t>
  </si>
  <si>
    <t>Transfer to retained earnings (deficits)</t>
  </si>
  <si>
    <t>Ordinary shares increased</t>
  </si>
  <si>
    <t>STATEMENTS  OF COMPREHENSIVE  INCOME</t>
  </si>
  <si>
    <t>REVENUES</t>
  </si>
  <si>
    <t>Interest income</t>
  </si>
  <si>
    <t>Other income</t>
  </si>
  <si>
    <t>Total revenues</t>
  </si>
  <si>
    <t>EXPENSES</t>
  </si>
  <si>
    <t>Administrative expenses</t>
  </si>
  <si>
    <t>Financial costs</t>
  </si>
  <si>
    <t>Total expenses</t>
  </si>
  <si>
    <t>Profit (loss) before tax</t>
  </si>
  <si>
    <t>Income tax (expense) income</t>
  </si>
  <si>
    <t>Owners of the parent</t>
  </si>
  <si>
    <t>Other comprehensive income (expense)</t>
  </si>
  <si>
    <t>Total comprehensive income (loss) attributable to :</t>
  </si>
  <si>
    <t>BASIC EARNINGS PER SHARE</t>
  </si>
  <si>
    <t>STATEMENTS  OF  INCOME</t>
  </si>
  <si>
    <t>STATEMENTS OF CASH FLOW</t>
  </si>
  <si>
    <t>CASH FLOWS FROM OPERATING ACTIVITIES :</t>
  </si>
  <si>
    <t>Depreciation and amortisation</t>
  </si>
  <si>
    <t>Amortisation of right of use assets</t>
  </si>
  <si>
    <t>Provision for doubtful accounts (reversal)</t>
  </si>
  <si>
    <t>Provision for employee benefits obligation</t>
  </si>
  <si>
    <t>Unrealized (gain) loss on exchange rate</t>
  </si>
  <si>
    <t>Interest expenses</t>
  </si>
  <si>
    <t>Operating assets (increase), decrease</t>
  </si>
  <si>
    <t>Other current assets (increase) decrease</t>
  </si>
  <si>
    <t>Other non-current assets (increase) decrease</t>
  </si>
  <si>
    <t>Other current liabilities increase</t>
  </si>
  <si>
    <t>Payment of income tax</t>
  </si>
  <si>
    <t>Cash received from interest</t>
  </si>
  <si>
    <t>Cash paid for interest expense</t>
  </si>
  <si>
    <t>Cash paid for liabilities under lease contracts</t>
  </si>
  <si>
    <t>INCREASE (DECREASE) IN CASH AND CASH EQUIVALENTS - NET</t>
  </si>
  <si>
    <t>Cash and cash equivalents received from purchases of subsidiaries</t>
  </si>
  <si>
    <t>Income tax</t>
  </si>
  <si>
    <t>Share of profits in associates</t>
  </si>
  <si>
    <t>Selling expenses</t>
  </si>
  <si>
    <t>Doubtful debt</t>
  </si>
  <si>
    <t>Mr. Panya  Boonyapiwat</t>
  </si>
  <si>
    <t>Miss Suttirat  Leeswadtrakul</t>
  </si>
  <si>
    <t xml:space="preserve">          Mr. Panya  Boonyapiwat</t>
  </si>
  <si>
    <t>ASSETS</t>
  </si>
  <si>
    <t>TOTAL SHAREHOLDERS' EQUITY</t>
  </si>
  <si>
    <t>OTHER INCOME</t>
  </si>
  <si>
    <t xml:space="preserve">Gain on disposal of fixed assets </t>
  </si>
  <si>
    <t>Dividend income</t>
  </si>
  <si>
    <t>Operating liabilities increase (decrease)</t>
  </si>
  <si>
    <t>-1-</t>
  </si>
  <si>
    <t>-2-</t>
  </si>
  <si>
    <t xml:space="preserve">Adjustments to reconcile net profit to net cash </t>
  </si>
  <si>
    <t>Gain on exchange rate</t>
  </si>
  <si>
    <t>Installment accounts receivable</t>
  </si>
  <si>
    <t>Installment accounts receivable within 1 year</t>
  </si>
  <si>
    <t>STATEMENTS OF FINANCIAL POSITION  (Cont.)</t>
  </si>
  <si>
    <t>Issued and paid-up capital</t>
  </si>
  <si>
    <t>CASH FLOWS FROM OPERATING ACTIVITIES</t>
  </si>
  <si>
    <t>NET CASH PROVIDED BY (USED IN) OPERATING ACTIVITIES</t>
  </si>
  <si>
    <t>SUPPLEMENTAL CASH FLOWS INFORMATION</t>
  </si>
  <si>
    <t>Bargain purchase in business unit</t>
  </si>
  <si>
    <t>Trade account and other current receivables - net</t>
  </si>
  <si>
    <t>Trade account and other current payables</t>
  </si>
  <si>
    <t>Trade account and other current payables increase (decrease)</t>
  </si>
  <si>
    <t>Factoring receivables</t>
  </si>
  <si>
    <t>Advance payment for the project</t>
  </si>
  <si>
    <t xml:space="preserve">
Project insurance</t>
  </si>
  <si>
    <t>Short-term loans and accrued interest to other parties</t>
  </si>
  <si>
    <t>Advance payment for investment</t>
  </si>
  <si>
    <t>The portion of loans from financial institutions is due within one year.</t>
  </si>
  <si>
    <t>Long-term loans from financial institutions</t>
  </si>
  <si>
    <t>Long-term debentures</t>
  </si>
  <si>
    <t>Short-term debentures</t>
  </si>
  <si>
    <t>Accrued corporate income tax</t>
  </si>
  <si>
    <t>Trade accounts receivable - from the sale of carbon credit certificates</t>
  </si>
  <si>
    <t>Short-term loans and accrued interest from related parties</t>
  </si>
  <si>
    <t>Short-term loans and accrued interest from other parties</t>
  </si>
  <si>
    <t>Total shareholders' equity of the company</t>
  </si>
  <si>
    <t>- 3 -</t>
  </si>
  <si>
    <t>Common stock 11,558,846,898 share per share 2.04 baht</t>
  </si>
  <si>
    <t>Acquisition of non-controlling interests from the acquisition of a new subsidiary</t>
  </si>
  <si>
    <t>Changes in interests in subsidiaries</t>
  </si>
  <si>
    <t>Balance as at January 1, 2024</t>
  </si>
  <si>
    <t>Revenue from services</t>
  </si>
  <si>
    <t>Cost of services</t>
  </si>
  <si>
    <t>(Audited)</t>
  </si>
  <si>
    <t>Non</t>
  </si>
  <si>
    <t>Controlling</t>
  </si>
  <si>
    <t>Interests</t>
  </si>
  <si>
    <t>of the parent</t>
  </si>
  <si>
    <t>equity</t>
  </si>
  <si>
    <t>Non-current assets held for sale - investments in associated companies</t>
  </si>
  <si>
    <t>Common stock   8,074,009,105 shareValue per share 2.04 baht</t>
  </si>
  <si>
    <t>Revenue from construction</t>
  </si>
  <si>
    <t>Revenue from selling raw water</t>
  </si>
  <si>
    <t>Revenue from sale of carbon credit certificates</t>
  </si>
  <si>
    <t>Cost of selling electricity</t>
  </si>
  <si>
    <t>Cost of selling raw water</t>
  </si>
  <si>
    <t>Project advances</t>
  </si>
  <si>
    <t>Cash received from factoring receivables</t>
  </si>
  <si>
    <t>Sharing profit(loss)</t>
  </si>
  <si>
    <t>- 4 -</t>
  </si>
  <si>
    <t>- 5 -</t>
  </si>
  <si>
    <t>2024</t>
  </si>
  <si>
    <t>- 8 -</t>
  </si>
  <si>
    <t>Short-term loans and accrued interest receivables to related parties</t>
  </si>
  <si>
    <t>Investment in associated companies</t>
  </si>
  <si>
    <t>Long term loans and accrued interest to related parties</t>
  </si>
  <si>
    <t>Long-term loans and accrued interest to other parties</t>
  </si>
  <si>
    <t>Property, plant and equipment - net</t>
  </si>
  <si>
    <t>Defered Tax Asset</t>
  </si>
  <si>
    <t>Defered Tax Liabilities</t>
  </si>
  <si>
    <t>Items that may be reclassified to profit or loss:</t>
  </si>
  <si>
    <t xml:space="preserve">Exchange rate </t>
  </si>
  <si>
    <t xml:space="preserve">differences from </t>
  </si>
  <si>
    <t xml:space="preserve"> translation</t>
  </si>
  <si>
    <t>financial  statement</t>
  </si>
  <si>
    <t>Current portion of lease liabilities is due within one year</t>
  </si>
  <si>
    <t xml:space="preserve">Revenue from sales of electricity </t>
  </si>
  <si>
    <t>Cost of construction</t>
  </si>
  <si>
    <t>Shares of profit (loss) of associates Company</t>
  </si>
  <si>
    <t>STATEMENTS OF CASH FLOW (Cont.)</t>
  </si>
  <si>
    <t>Increase from acquisition of subsidiaries</t>
  </si>
  <si>
    <t>Decrease from sales of subsidiaries</t>
  </si>
  <si>
    <t>Gain on sales of investments in subsidiaries</t>
  </si>
  <si>
    <t>Cash paid to purchase factoring receivables</t>
  </si>
  <si>
    <t>Proceeds from sales of investments in associated companies</t>
  </si>
  <si>
    <t>Cash paid to acquire subsidiary, net of cash received</t>
  </si>
  <si>
    <t>Cash paid for expenses related to the sale of investments in subsidiaries.</t>
  </si>
  <si>
    <t>Short-term loans to subsidiaries</t>
  </si>
  <si>
    <t>Cash received back from short-term loans to subsidiaries</t>
  </si>
  <si>
    <t>Cash paid for loans to directors</t>
  </si>
  <si>
    <t>Cash paid to purchase land, buildings, and equipment</t>
  </si>
  <si>
    <t xml:space="preserve">
Right of use assets (increase)</t>
  </si>
  <si>
    <t xml:space="preserve"> </t>
  </si>
  <si>
    <t>Common stock   3,460,259,199 shareValue per share 0.68 baht</t>
  </si>
  <si>
    <t xml:space="preserve">Loss on disposal of fixed assets </t>
  </si>
  <si>
    <t>Impairment loss of intangible asset</t>
  </si>
  <si>
    <t>Impairment loss of investment</t>
  </si>
  <si>
    <t xml:space="preserve">       Gain (loss) on actuarial assumptions</t>
  </si>
  <si>
    <t xml:space="preserve">       Income tax related to other component of shareholders' equity</t>
  </si>
  <si>
    <t>Impairment loss of asset</t>
  </si>
  <si>
    <t xml:space="preserve">       Exchange rate differences from financial statement translation</t>
  </si>
  <si>
    <t>Expenses for issuing bonds are amortized.</t>
  </si>
  <si>
    <t>Transferred to retained profit (loss)</t>
  </si>
  <si>
    <t>Compensation for damages from litigation</t>
  </si>
  <si>
    <t>Bank overdrafts and short-term loans from -</t>
  </si>
  <si>
    <t>Loss on exchange rate</t>
  </si>
  <si>
    <t>Gain on sales of investments in associated companies</t>
  </si>
  <si>
    <t>Cash received back from short-term loans to related parties</t>
  </si>
  <si>
    <t>Lease payables increased from right-of-use assets</t>
  </si>
  <si>
    <t>Loss on sale of investments</t>
  </si>
  <si>
    <t>Other receivable - Deposit for investment and short-term loan</t>
  </si>
  <si>
    <t>Other payable - General investment</t>
  </si>
  <si>
    <t>Common stock 4,549,179,515 share per share 0.68 baht</t>
  </si>
  <si>
    <t>Cash received from short-term loans to related parties</t>
  </si>
  <si>
    <t>Profit from land transfer</t>
  </si>
  <si>
    <t>Cost of selling carbon credit certificates</t>
  </si>
  <si>
    <t>Loss from sale of foreclosed assets</t>
  </si>
  <si>
    <t>December 31, 2024</t>
  </si>
  <si>
    <t>Allowance for impairment of goodwill</t>
  </si>
  <si>
    <t>ค่าเผื่อการด้อยค่าสินทรัพย์รอการขาย</t>
  </si>
  <si>
    <t>กำไรจากการขายทรัพย์สินถาวร</t>
  </si>
  <si>
    <t>(กำไร)จากการจำหน่ายสินทรัพย์ทางการเงินหมุนเวียน</t>
  </si>
  <si>
    <t>ลูกหนี้ค่าขายเงินมัดจำค่าเงินลงทุนและเงินกู้ยืมระยะสั้น</t>
  </si>
  <si>
    <t>หนี้สินภาษีเงินได้รอตัดบัญชี</t>
  </si>
  <si>
    <t>เงินสดจ่ายผลประโยชน์พนักงาน</t>
  </si>
  <si>
    <t>เงินสดรับจากเพิ่มทุนในบริษัทย่อย(จากส่วนได้เสียที่ไม่มีอำนาจควบคุม)</t>
  </si>
  <si>
    <t>Test</t>
  </si>
  <si>
    <t>Checked</t>
  </si>
  <si>
    <t>The list of corporate income tax deductions that can be refunded</t>
  </si>
  <si>
    <t>Profit from contract termination</t>
  </si>
  <si>
    <t>Profit (Loss) from the sale of fixed assets and intangible assets</t>
  </si>
  <si>
    <t>Profit from transfer of land to pay investment receivables</t>
  </si>
  <si>
    <t>(Profit) from the sale of investments  in associate company</t>
  </si>
  <si>
    <t>(Profit) Loss from sale of investments in subsidiaries</t>
  </si>
  <si>
    <t>Loss from sale of asset held for sale</t>
  </si>
  <si>
    <t>Loss from the sale of deposit receivables and short-term loans</t>
  </si>
  <si>
    <t>Operating gain (loss) before changes in operating assets-</t>
  </si>
  <si>
    <t>and liabilities</t>
  </si>
  <si>
    <t>Trade account and other current receivables decrease (increase)</t>
  </si>
  <si>
    <t>Receivables from carbon credit certification</t>
  </si>
  <si>
    <t>Project insurance</t>
  </si>
  <si>
    <t>Proceeds received as collateral for debtors for renewable energy - production credit certificates.</t>
  </si>
  <si>
    <t>Other non-current liabilities increase (decrease)</t>
  </si>
  <si>
    <t>Payables for the purchase of WTX shares</t>
  </si>
  <si>
    <t>Income tax refund</t>
  </si>
  <si>
    <t>CASH FLOWS FROM INVESTING ACTIVITIES</t>
  </si>
  <si>
    <t>Cash received from investment sales</t>
  </si>
  <si>
    <t>Cash received from the sale of investments</t>
  </si>
  <si>
    <t>Restricted deposits (increase)</t>
  </si>
  <si>
    <t>Cash received from the sale of investments in subsidiaries</t>
  </si>
  <si>
    <t>Cash paid for the purchase of non-current financial assets</t>
  </si>
  <si>
    <t>Short-term loans to related companies</t>
  </si>
  <si>
    <t>Proceeds from sales of buildings, equipment, and intangible assets</t>
  </si>
  <si>
    <t>Cash paid to purchase intangible assets</t>
  </si>
  <si>
    <t>- the land to be ready for sale.</t>
  </si>
  <si>
    <t>Cash paid for investment property transfer fees</t>
  </si>
  <si>
    <t>NET CASH PROVIDED BY (USED IN) INVESTING ACTIVITIES</t>
  </si>
  <si>
    <t>CASHFLOWS FROM FINANCING ACTIVITIES</t>
  </si>
  <si>
    <t>Short-term loans from related businesses</t>
  </si>
  <si>
    <t>Cash received from capital increase</t>
  </si>
  <si>
    <t>Proceeds from short-term loans from issuance of debentures</t>
  </si>
  <si>
    <t>Cash received from repayment of short-term debentures</t>
  </si>
  <si>
    <t>Expenses for issuing short-term debentures</t>
  </si>
  <si>
    <t>Expenses for issuing long-term debentures</t>
  </si>
  <si>
    <t>Cash repayments for short-term loans from financial institutions</t>
  </si>
  <si>
    <t>Cash received from long-term loans to other businesses</t>
  </si>
  <si>
    <t>Cash received from overdrafts and short-term loans</t>
  </si>
  <si>
    <t>Cash paid for overdrafts and short-term loans</t>
  </si>
  <si>
    <t>NET CASH PROVIDED BY (USED IN) FINANCING ACTIVITIES</t>
  </si>
  <si>
    <t>Cash and cash equivalents, beginning of the years</t>
  </si>
  <si>
    <t>Foreign Exchange Rates</t>
  </si>
  <si>
    <t>Foreign Currency Translation</t>
  </si>
  <si>
    <t>Common stock   8,074,007,854 shareValue per share 2.04 baht</t>
  </si>
  <si>
    <t>Gain (loss) per share (Baht)</t>
  </si>
  <si>
    <t>Number of weighted average shares (shares)</t>
  </si>
  <si>
    <t>- 6 -</t>
  </si>
  <si>
    <t>- 7 -</t>
  </si>
  <si>
    <t>Items that will not be reclassified to profit or loss:</t>
  </si>
  <si>
    <t>Thousand Baht</t>
  </si>
  <si>
    <t>(Unaudited/But Reviewed)</t>
  </si>
  <si>
    <t>March 31,2025</t>
  </si>
  <si>
    <t>AT MARCH 31, 2025</t>
  </si>
  <si>
    <t>FOR  THE THREE-MONTH PERIOD  ENDED MARCH 31, 2025</t>
  </si>
  <si>
    <t>(Unaudited/but Reviewed)</t>
  </si>
  <si>
    <t>Balance as at March 31, 2024</t>
  </si>
  <si>
    <t>Balance as at January 1, 2025</t>
  </si>
  <si>
    <t>Balance as at March 31, 2025</t>
  </si>
  <si>
    <t>2025</t>
  </si>
  <si>
    <t>For the three-month period ended March 31</t>
  </si>
  <si>
    <t>( Unaudited/but Reviewed)</t>
  </si>
  <si>
    <t>For the three-month period ended March 31,</t>
  </si>
  <si>
    <t>Net profit (loss) for the period</t>
  </si>
  <si>
    <t>Total comprehensive income (loss) for the period</t>
  </si>
  <si>
    <t>Bad debt</t>
  </si>
  <si>
    <t>Cash paid from short-term loans to related parties</t>
  </si>
  <si>
    <t>Cash paid for short-term loans to related parties</t>
  </si>
  <si>
    <t>CASH AND CASH EQUIVALENTS, END OF PERIOD</t>
  </si>
  <si>
    <t>Inventories</t>
  </si>
  <si>
    <t xml:space="preserve">   </t>
  </si>
  <si>
    <t xml:space="preserve">    </t>
  </si>
  <si>
    <t>-   Other parties</t>
  </si>
  <si>
    <t>-   Related parties</t>
  </si>
  <si>
    <t>- Other</t>
  </si>
  <si>
    <t xml:space="preserve">          (..............................................................................................)                 (..............................................................................................)</t>
  </si>
  <si>
    <t xml:space="preserve">   Miss Suttirat  Leeswadtrakul                                                                                Mr. Panya  Boonyapiwat</t>
  </si>
  <si>
    <t>Current portion of long-term debentures</t>
  </si>
  <si>
    <t xml:space="preserve"> -   Financial institutions</t>
  </si>
  <si>
    <t>Loss from impairment of investment in subsidiaries</t>
  </si>
  <si>
    <t>Cash paid for long-term loans to subsidiaries</t>
  </si>
  <si>
    <t>Cash paid for providing short-term loans to other parties</t>
  </si>
  <si>
    <t>Cash received from the repayment of short-term loans to other parties</t>
  </si>
  <si>
    <t>Cash received from long-term loans from financial institutions</t>
  </si>
  <si>
    <t>Cash paid for short-term loans to other parties</t>
  </si>
  <si>
    <t>The accompanying notes to interim financial statements are an integral part of these interim statements</t>
  </si>
  <si>
    <t>Balance as of January 1, 2024 - as reported</t>
  </si>
  <si>
    <t>Retained earnings adjusted</t>
  </si>
  <si>
    <t>Balance as of January 1, 2024 - as restated</t>
  </si>
  <si>
    <t>(..............................................................................................)                                  (..............................................................................................)</t>
  </si>
  <si>
    <t xml:space="preserve">                                                      Miss Suttirat  Leeswadtrakul                                                                                          Mr. Panya  Boonyapiwat</t>
  </si>
  <si>
    <t>(Restated)</t>
  </si>
  <si>
    <t>- 9 -</t>
  </si>
  <si>
    <t>Other comprehensive income (loss) for the period</t>
  </si>
  <si>
    <t>Appropriated legal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</si>
</sst>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8" formatCode="&quot;฿&quot;#,##0.00;[Red]\-&quot;฿&quot;#,##0.00"/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&quot;$&quot;#,##0_);[Red]\(&quot;$&quot;#,##0\)"/>
    <numFmt numFmtId="167" formatCode="#,##0.00;\(#,##0.00\)"/>
    <numFmt numFmtId="168" formatCode="_(* #,##0_);_(* \(#,##0\);_(* &quot;-&quot;??_);_(@_)"/>
    <numFmt numFmtId="169" formatCode="#,##0\ ;\(#,##0\)"/>
    <numFmt numFmtId="170" formatCode="#.\ \ "/>
    <numFmt numFmtId="171" formatCode="##.\ \ "/>
    <numFmt numFmtId="172" formatCode="###0_);[Red]\(###0\)"/>
    <numFmt numFmtId="173" formatCode="##0%"/>
    <numFmt numFmtId="174" formatCode="\ว\ \ด\ด\ด\ด\ &quot;ค.ศ.&quot;\ \ค\ค\ค\ค"/>
    <numFmt numFmtId="175" formatCode="&quot;$&quot;#,##0.00000"/>
    <numFmt numFmtId="176" formatCode="0.0%"/>
    <numFmt numFmtId="177" formatCode="&quot;฿&quot;\t#,##0_);[Red]\(&quot;฿&quot;\t#,##0\)"/>
    <numFmt numFmtId="178" formatCode="_-* #,##0_ _F_-;\-* #,##0_ _F_-;_-* &quot;-&quot;_ _F_-;_-@_-"/>
    <numFmt numFmtId="179" formatCode="_-* #,##0.00_ _F_-;\-* #,##0.00_ _F_-;_-* &quot;-&quot;??_ _F_-;_-@_-"/>
    <numFmt numFmtId="180" formatCode="_-* #,##0&quot; F&quot;_-;\-* #,##0&quot; F&quot;_-;_-* &quot;-&quot;&quot; F&quot;_-;_-@_-"/>
    <numFmt numFmtId="181" formatCode="_-* #,##0.00&quot; F&quot;_-;\-* #,##0.00&quot; F&quot;_-;_-* &quot;-&quot;??&quot; F&quot;_-;_-@_-"/>
    <numFmt numFmtId="182" formatCode="#,##0&quot;£&quot;_);[Red]\(#,##0&quot;£&quot;\)"/>
    <numFmt numFmtId="183" formatCode="_-&quot;$&quot;* #,##0.00_-;\-&quot;$&quot;* #,##0.00_-;_-&quot;$&quot;* &quot;-&quot;??_-;_-@_-"/>
    <numFmt numFmtId="184" formatCode="&quot;?&quot;#,##0.00;\-&quot;?&quot;#,##0.00"/>
    <numFmt numFmtId="185" formatCode="_-&quot;?&quot;* #,##0_-;\-&quot;?&quot;* #,##0_-;_-&quot;?&quot;* &quot;-&quot;_-;_-@_-"/>
    <numFmt numFmtId="186" formatCode="&quot;?&quot;#,##0;[Red]\-&quot;?&quot;#,##0"/>
    <numFmt numFmtId="187" formatCode="&quot;?&quot;#,##0.00;[Red]\-&quot;?&quot;#,##0.00"/>
    <numFmt numFmtId="188" formatCode="_-&quot;$&quot;* #,##0_-;\-&quot;$&quot;* #,##0_-;_-&quot;$&quot;* &quot;-&quot;_-;_-@_-"/>
    <numFmt numFmtId="189" formatCode="&quot;\&quot;#,##0.00;[Red]&quot;\&quot;\-#,##0.00"/>
    <numFmt numFmtId="190" formatCode="&quot;\&quot;#,##0;[Red]&quot;\&quot;\-#,##0"/>
    <numFmt numFmtId="191" formatCode="_-* #,##0_-;\-* #,##0_-;_-* &quot;-&quot;??_-;_-@_-"/>
    <numFmt numFmtId="192" formatCode="B1d\-mmm\-yy"/>
    <numFmt numFmtId="193" formatCode="_(* #,##0.00_);_(* \(#,##0.00\);_(* &quot;-&quot;_);_(@_)"/>
    <numFmt numFmtId="194" formatCode="_-* #,##0.0000_-;\-* #,##0.0000_-;_-* &quot;-&quot;??_-;_-@_-"/>
  </numFmts>
  <fonts count="4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i/>
      <sz val="14"/>
      <name val="Angsana New"/>
      <family val="1"/>
    </font>
    <font>
      <sz val="14"/>
      <color indexed="9"/>
      <name val="Angsana New"/>
      <family val="1"/>
    </font>
    <font>
      <i/>
      <sz val="14"/>
      <color theme="1"/>
      <name val="Angsana New"/>
      <family val="1"/>
    </font>
    <font>
      <sz val="14"/>
      <color theme="0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6"/>
      <name val="CordiaUPC"/>
      <family val="1"/>
    </font>
    <font>
      <sz val="14"/>
      <name val="AngsanaUPC"/>
      <family val="1"/>
      <charset val="222"/>
    </font>
    <font>
      <sz val="10"/>
      <name val="Book Antiqua"/>
      <family val="1"/>
    </font>
    <font>
      <b/>
      <sz val="10"/>
      <name val="Book Antiqua"/>
      <family val="1"/>
    </font>
    <font>
      <sz val="11"/>
      <color indexed="8"/>
      <name val="Calibri"/>
      <family val="2"/>
    </font>
    <font>
      <sz val="14"/>
      <name val="CordiaUPC"/>
      <family val="2"/>
      <charset val="222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b/>
      <sz val="8"/>
      <color indexed="8"/>
      <name val="Helv"/>
      <family val="2"/>
    </font>
    <font>
      <sz val="10"/>
      <name val="MS Sans Serif"/>
      <family val="2"/>
      <charset val="222"/>
    </font>
    <font>
      <sz val="12"/>
      <name val="ทsฒำฉ๚ล้"/>
      <charset val="136"/>
    </font>
    <font>
      <sz val="12"/>
      <name val="นูลมรผ"/>
      <charset val="129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EYInterstate Light"/>
    </font>
    <font>
      <b/>
      <u/>
      <sz val="14"/>
      <name val="Angsana New"/>
      <family val="1"/>
    </font>
    <font>
      <b/>
      <i/>
      <sz val="14"/>
      <name val="Angsana New"/>
      <family val="1"/>
    </font>
    <font>
      <sz val="14"/>
      <color theme="1"/>
      <name val="Angsana New"/>
      <family val="1"/>
      <charset val="222"/>
    </font>
    <font>
      <b/>
      <i/>
      <sz val="14"/>
      <color theme="1"/>
      <name val="Angsana New"/>
      <family val="1"/>
    </font>
    <font>
      <sz val="14"/>
      <color theme="1"/>
      <name val="Calibri"/>
      <family val="2"/>
      <scheme val="minor"/>
    </font>
    <font>
      <b/>
      <sz val="14"/>
      <color rgb="FF1F1F1F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4" fillId="0" borderId="0"/>
    <xf numFmtId="0" fontId="7" fillId="0" borderId="0"/>
    <xf numFmtId="165" fontId="7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5" fillId="0" borderId="0"/>
    <xf numFmtId="43" fontId="17" fillId="0" borderId="8">
      <alignment horizontal="right" vertical="center"/>
    </xf>
    <xf numFmtId="9" fontId="18" fillId="0" borderId="0"/>
    <xf numFmtId="0" fontId="19" fillId="0" borderId="6">
      <alignment horizontal="center"/>
    </xf>
    <xf numFmtId="0" fontId="20" fillId="0" borderId="0"/>
    <xf numFmtId="0" fontId="20" fillId="0" borderId="9" applyFill="0">
      <alignment horizontal="center"/>
      <protection locked="0"/>
    </xf>
    <xf numFmtId="0" fontId="19" fillId="0" borderId="0" applyFill="0">
      <alignment horizontal="center"/>
      <protection locked="0"/>
    </xf>
    <xf numFmtId="0" fontId="19" fillId="2" borderId="0"/>
    <xf numFmtId="0" fontId="19" fillId="0" borderId="0">
      <protection locked="0"/>
    </xf>
    <xf numFmtId="0" fontId="19" fillId="0" borderId="0"/>
    <xf numFmtId="170" fontId="19" fillId="0" borderId="0"/>
    <xf numFmtId="171" fontId="19" fillId="0" borderId="0"/>
    <xf numFmtId="0" fontId="20" fillId="3" borderId="0">
      <alignment horizontal="right"/>
    </xf>
    <xf numFmtId="0" fontId="19" fillId="0" borderId="0"/>
    <xf numFmtId="172" fontId="7" fillId="0" borderId="0" applyFill="0" applyBorder="0" applyAlignment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8" fontId="22" fillId="0" borderId="0" applyFont="0" applyFill="0" applyBorder="0" applyAlignment="0" applyProtection="0"/>
    <xf numFmtId="173" fontId="22" fillId="0" borderId="0"/>
    <xf numFmtId="3" fontId="7" fillId="0" borderId="0" applyFont="0" applyFill="0" applyBorder="0" applyAlignment="0" applyProtection="0"/>
    <xf numFmtId="0" fontId="23" fillId="0" borderId="0" applyNumberFormat="0" applyAlignment="0">
      <alignment horizontal="left"/>
    </xf>
    <xf numFmtId="174" fontId="18" fillId="0" borderId="0" applyFont="0" applyFill="0" applyBorder="0" applyAlignment="0" applyProtection="0"/>
    <xf numFmtId="175" fontId="22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6" fontId="18" fillId="0" borderId="0"/>
    <xf numFmtId="0" fontId="24" fillId="0" borderId="0" applyNumberFormat="0" applyAlignment="0">
      <alignment horizontal="left"/>
    </xf>
    <xf numFmtId="2" fontId="7" fillId="0" borderId="0" applyFont="0" applyFill="0" applyBorder="0" applyAlignment="0" applyProtection="0"/>
    <xf numFmtId="38" fontId="16" fillId="4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2">
      <alignment horizontal="left" vertical="center"/>
    </xf>
    <xf numFmtId="10" fontId="16" fillId="5" borderId="6" applyNumberFormat="0" applyBorder="0" applyAlignment="0" applyProtection="0"/>
    <xf numFmtId="0" fontId="26" fillId="0" borderId="0" applyNumberFormat="0" applyFont="0" applyFill="0" applyBorder="0" applyProtection="0">
      <alignment horizontal="left" vertical="center"/>
    </xf>
    <xf numFmtId="177" fontId="22" fillId="0" borderId="0" applyFont="0" applyFill="0" applyBorder="0" applyAlignment="0" applyProtection="0"/>
    <xf numFmtId="178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37" fontId="28" fillId="0" borderId="0"/>
    <xf numFmtId="0" fontId="29" fillId="0" borderId="0"/>
    <xf numFmtId="0" fontId="7" fillId="0" borderId="0"/>
    <xf numFmtId="0" fontId="7" fillId="0" borderId="0"/>
    <xf numFmtId="0" fontId="21" fillId="0" borderId="0"/>
    <xf numFmtId="0" fontId="22" fillId="0" borderId="0"/>
    <xf numFmtId="0" fontId="7" fillId="0" borderId="0"/>
    <xf numFmtId="10" fontId="7" fillId="0" borderId="0" applyFont="0" applyFill="0" applyBorder="0" applyAlignment="0" applyProtection="0"/>
    <xf numFmtId="1" fontId="7" fillId="0" borderId="7" applyNumberFormat="0" applyFill="0" applyAlignment="0" applyProtection="0">
      <alignment horizontal="center" vertical="center"/>
    </xf>
    <xf numFmtId="182" fontId="7" fillId="0" borderId="0" applyNumberFormat="0" applyFill="0" applyBorder="0" applyAlignment="0" applyProtection="0">
      <alignment horizontal="left"/>
    </xf>
    <xf numFmtId="0" fontId="7" fillId="0" borderId="0"/>
    <xf numFmtId="41" fontId="7" fillId="0" borderId="0" applyFont="0" applyFill="0" applyBorder="0" applyAlignment="0" applyProtection="0"/>
    <xf numFmtId="40" fontId="30" fillId="0" borderId="0" applyBorder="0">
      <alignment horizontal="right"/>
    </xf>
    <xf numFmtId="166" fontId="31" fillId="0" borderId="0" applyFont="0" applyFill="0" applyBorder="0" applyAlignment="0" applyProtection="0"/>
    <xf numFmtId="0" fontId="27" fillId="0" borderId="0" applyNumberFormat="0" applyFont="0" applyFill="0" applyBorder="0" applyProtection="0">
      <alignment horizontal="center" vertical="center" wrapText="1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7" fillId="0" borderId="0" applyFont="0" applyFill="0" applyBorder="0" applyAlignment="0" applyProtection="0"/>
    <xf numFmtId="184" fontId="18" fillId="0" borderId="0" applyFont="0" applyFill="0" applyBorder="0" applyAlignment="0" applyProtection="0"/>
    <xf numFmtId="185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0" fontId="33" fillId="0" borderId="0"/>
    <xf numFmtId="0" fontId="34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0" fontId="35" fillId="0" borderId="0" applyFont="0" applyFill="0" applyBorder="0" applyAlignment="0" applyProtection="0"/>
    <xf numFmtId="38" fontId="35" fillId="0" borderId="0" applyFont="0" applyFill="0" applyBorder="0" applyAlignment="0" applyProtection="0"/>
    <xf numFmtId="0" fontId="36" fillId="0" borderId="0"/>
    <xf numFmtId="188" fontId="34" fillId="0" borderId="0" applyFont="0" applyFill="0" applyBorder="0" applyAlignment="0" applyProtection="0"/>
    <xf numFmtId="183" fontId="34" fillId="0" borderId="0" applyFont="0" applyFill="0" applyBorder="0" applyAlignment="0" applyProtection="0"/>
    <xf numFmtId="189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7" fillId="0" borderId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165" fontId="15" fillId="0" borderId="0" applyFont="0" applyFill="0" applyBorder="0" applyAlignment="0" applyProtection="0"/>
  </cellStyleXfs>
  <cellXfs count="282">
    <xf numFmtId="0" fontId="0" fillId="0" borderId="0" xfId="0"/>
    <xf numFmtId="43" fontId="3" fillId="0" borderId="0" xfId="1" applyFont="1" applyFill="1" applyAlignment="1">
      <alignment horizontal="right"/>
    </xf>
    <xf numFmtId="43" fontId="4" fillId="0" borderId="0" xfId="1" applyFont="1" applyFill="1" applyAlignment="1">
      <alignment horizontal="center"/>
    </xf>
    <xf numFmtId="43" fontId="3" fillId="0" borderId="0" xfId="1" applyFont="1" applyFill="1" applyAlignment="1">
      <alignment horizontal="center"/>
    </xf>
    <xf numFmtId="43" fontId="4" fillId="0" borderId="0" xfId="1" applyFont="1" applyFill="1"/>
    <xf numFmtId="43" fontId="3" fillId="0" borderId="1" xfId="1" quotePrefix="1" applyFont="1" applyFill="1" applyBorder="1" applyAlignment="1">
      <alignment horizontal="center"/>
    </xf>
    <xf numFmtId="43" fontId="5" fillId="0" borderId="0" xfId="1" applyFont="1" applyFill="1" applyAlignment="1">
      <alignment horizontal="center"/>
    </xf>
    <xf numFmtId="43" fontId="5" fillId="0" borderId="0" xfId="1" applyFont="1" applyFill="1" applyAlignment="1">
      <alignment horizontal="right"/>
    </xf>
    <xf numFmtId="43" fontId="6" fillId="0" borderId="0" xfId="1" applyFont="1" applyFill="1"/>
    <xf numFmtId="43" fontId="4" fillId="0" borderId="0" xfId="1" applyFont="1" applyFill="1" applyAlignment="1">
      <alignment horizontal="right"/>
    </xf>
    <xf numFmtId="43" fontId="4" fillId="0" borderId="0" xfId="1" applyFont="1" applyFill="1" applyBorder="1" applyAlignment="1">
      <alignment horizontal="right"/>
    </xf>
    <xf numFmtId="43" fontId="6" fillId="0" borderId="0" xfId="1" applyFont="1" applyFill="1" applyAlignment="1">
      <alignment horizontal="right"/>
    </xf>
    <xf numFmtId="43" fontId="9" fillId="0" borderId="0" xfId="1" applyFont="1" applyFill="1"/>
    <xf numFmtId="43" fontId="11" fillId="0" borderId="0" xfId="1" applyFont="1" applyFill="1" applyAlignment="1"/>
    <xf numFmtId="165" fontId="4" fillId="0" borderId="0" xfId="3" applyFont="1" applyFill="1"/>
    <xf numFmtId="165" fontId="4" fillId="0" borderId="0" xfId="3" applyFont="1" applyFill="1" applyAlignment="1"/>
    <xf numFmtId="168" fontId="4" fillId="0" borderId="0" xfId="3" applyNumberFormat="1" applyFont="1" applyFill="1"/>
    <xf numFmtId="168" fontId="4" fillId="0" borderId="0" xfId="4" applyNumberFormat="1" applyFont="1" applyFill="1" applyBorder="1" applyAlignment="1">
      <alignment horizontal="right" vertical="center"/>
    </xf>
    <xf numFmtId="165" fontId="4" fillId="0" borderId="0" xfId="3" applyFont="1" applyFill="1" applyBorder="1" applyAlignment="1">
      <alignment horizontal="right"/>
    </xf>
    <xf numFmtId="168" fontId="4" fillId="0" borderId="0" xfId="3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>
      <alignment horizontal="right"/>
    </xf>
    <xf numFmtId="165" fontId="4" fillId="0" borderId="0" xfId="4" applyFont="1" applyFill="1" applyBorder="1" applyAlignment="1">
      <alignment horizontal="center"/>
    </xf>
    <xf numFmtId="167" fontId="8" fillId="0" borderId="0" xfId="1" applyNumberFormat="1" applyFont="1" applyFill="1" applyBorder="1" applyAlignment="1">
      <alignment horizontal="center" vertical="top" wrapText="1"/>
    </xf>
    <xf numFmtId="43" fontId="39" fillId="0" borderId="0" xfId="1" applyFont="1" applyFill="1" applyAlignment="1">
      <alignment horizontal="center"/>
    </xf>
    <xf numFmtId="43" fontId="4" fillId="0" borderId="0" xfId="1" quotePrefix="1" applyFont="1" applyFill="1" applyAlignment="1">
      <alignment horizontal="center"/>
    </xf>
    <xf numFmtId="0" fontId="6" fillId="0" borderId="0" xfId="0" applyFont="1"/>
    <xf numFmtId="49" fontId="4" fillId="0" borderId="0" xfId="2" applyNumberFormat="1" applyFont="1"/>
    <xf numFmtId="0" fontId="4" fillId="0" borderId="0" xfId="2" applyFont="1" applyAlignment="1">
      <alignment horizontal="center"/>
    </xf>
    <xf numFmtId="0" fontId="4" fillId="0" borderId="0" xfId="2" applyFont="1"/>
    <xf numFmtId="191" fontId="6" fillId="0" borderId="0" xfId="0" applyNumberFormat="1" applyFont="1"/>
    <xf numFmtId="49" fontId="3" fillId="0" borderId="0" xfId="2" applyNumberFormat="1" applyFont="1" applyAlignment="1">
      <alignment horizontal="center"/>
    </xf>
    <xf numFmtId="49" fontId="3" fillId="0" borderId="0" xfId="2" applyNumberFormat="1" applyFont="1"/>
    <xf numFmtId="0" fontId="3" fillId="0" borderId="0" xfId="2" applyFont="1"/>
    <xf numFmtId="0" fontId="3" fillId="0" borderId="1" xfId="2" applyFont="1" applyBorder="1" applyAlignment="1">
      <alignment horizontal="center"/>
    </xf>
    <xf numFmtId="0" fontId="3" fillId="0" borderId="0" xfId="2" applyFont="1" applyAlignment="1">
      <alignment horizontal="center"/>
    </xf>
    <xf numFmtId="49" fontId="10" fillId="0" borderId="0" xfId="2" applyNumberFormat="1" applyFont="1"/>
    <xf numFmtId="0" fontId="4" fillId="0" borderId="0" xfId="2" quotePrefix="1" applyFont="1" applyAlignment="1">
      <alignment horizontal="center"/>
    </xf>
    <xf numFmtId="49" fontId="4" fillId="0" borderId="0" xfId="2" applyNumberFormat="1" applyFont="1" applyAlignment="1">
      <alignment horizontal="left"/>
    </xf>
    <xf numFmtId="3" fontId="6" fillId="0" borderId="0" xfId="0" applyNumberFormat="1" applyFont="1"/>
    <xf numFmtId="49" fontId="9" fillId="0" borderId="0" xfId="2" applyNumberFormat="1" applyFont="1"/>
    <xf numFmtId="0" fontId="9" fillId="0" borderId="0" xfId="2" applyFont="1" applyAlignment="1">
      <alignment horizontal="center"/>
    </xf>
    <xf numFmtId="0" fontId="9" fillId="0" borderId="0" xfId="2" applyFont="1"/>
    <xf numFmtId="49" fontId="4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92" fontId="3" fillId="0" borderId="1" xfId="2" quotePrefix="1" applyNumberFormat="1" applyFont="1" applyBorder="1" applyAlignment="1">
      <alignment horizontal="center"/>
    </xf>
    <xf numFmtId="0" fontId="3" fillId="0" borderId="0" xfId="2" quotePrefix="1" applyFont="1" applyAlignment="1">
      <alignment horizontal="center"/>
    </xf>
    <xf numFmtId="49" fontId="12" fillId="0" borderId="0" xfId="0" applyNumberFormat="1" applyFont="1"/>
    <xf numFmtId="49" fontId="13" fillId="0" borderId="0" xfId="0" applyNumberFormat="1" applyFont="1"/>
    <xf numFmtId="0" fontId="4" fillId="0" borderId="0" xfId="6" applyFont="1"/>
    <xf numFmtId="164" fontId="4" fillId="0" borderId="0" xfId="2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49" fontId="6" fillId="0" borderId="0" xfId="0" applyNumberFormat="1" applyFont="1"/>
    <xf numFmtId="192" fontId="3" fillId="0" borderId="0" xfId="2" quotePrefix="1" applyNumberFormat="1" applyFont="1" applyAlignment="1">
      <alignment horizontal="center"/>
    </xf>
    <xf numFmtId="49" fontId="6" fillId="0" borderId="0" xfId="2" applyNumberFormat="1" applyFont="1"/>
    <xf numFmtId="49" fontId="12" fillId="0" borderId="0" xfId="2" applyNumberFormat="1" applyFont="1" applyAlignment="1">
      <alignment horizontal="center"/>
    </xf>
    <xf numFmtId="0" fontId="5" fillId="0" borderId="0" xfId="2" quotePrefix="1" applyFont="1" applyAlignment="1">
      <alignment horizontal="center"/>
    </xf>
    <xf numFmtId="164" fontId="0" fillId="0" borderId="0" xfId="0" applyNumberFormat="1"/>
    <xf numFmtId="49" fontId="13" fillId="0" borderId="0" xfId="2" quotePrefix="1" applyNumberFormat="1" applyFont="1"/>
    <xf numFmtId="49" fontId="12" fillId="0" borderId="0" xfId="2" quotePrefix="1" applyNumberFormat="1" applyFont="1"/>
    <xf numFmtId="49" fontId="13" fillId="0" borderId="0" xfId="2" applyNumberFormat="1" applyFont="1"/>
    <xf numFmtId="169" fontId="4" fillId="0" borderId="0" xfId="2" applyNumberFormat="1" applyFont="1" applyAlignment="1">
      <alignment horizontal="right"/>
    </xf>
    <xf numFmtId="168" fontId="4" fillId="0" borderId="0" xfId="2" applyNumberFormat="1" applyFont="1"/>
    <xf numFmtId="167" fontId="4" fillId="0" borderId="0" xfId="0" applyNumberFormat="1" applyFont="1"/>
    <xf numFmtId="0" fontId="6" fillId="0" borderId="0" xfId="2" applyFont="1"/>
    <xf numFmtId="49" fontId="8" fillId="0" borderId="0" xfId="2" applyNumberFormat="1" applyFont="1"/>
    <xf numFmtId="0" fontId="4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0" fontId="5" fillId="0" borderId="0" xfId="0" applyFont="1"/>
    <xf numFmtId="164" fontId="4" fillId="0" borderId="0" xfId="2" applyNumberFormat="1" applyFont="1"/>
    <xf numFmtId="0" fontId="8" fillId="0" borderId="0" xfId="2" applyFont="1" applyAlignment="1">
      <alignment horizontal="center"/>
    </xf>
    <xf numFmtId="49" fontId="12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/>
    </xf>
    <xf numFmtId="0" fontId="3" fillId="0" borderId="1" xfId="2" applyFont="1" applyBorder="1" applyAlignment="1">
      <alignment horizontal="center" vertical="top" wrapText="1"/>
    </xf>
    <xf numFmtId="0" fontId="3" fillId="0" borderId="0" xfId="2" applyFont="1" applyAlignment="1">
      <alignment horizontal="center" vertical="center" wrapText="1"/>
    </xf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/>
    </xf>
    <xf numFmtId="0" fontId="8" fillId="0" borderId="0" xfId="2" applyFont="1"/>
    <xf numFmtId="43" fontId="4" fillId="0" borderId="0" xfId="2" applyNumberFormat="1" applyFont="1"/>
    <xf numFmtId="0" fontId="4" fillId="0" borderId="0" xfId="2" quotePrefix="1" applyFont="1"/>
    <xf numFmtId="49" fontId="3" fillId="0" borderId="0" xfId="2" applyNumberFormat="1" applyFont="1" applyAlignment="1">
      <alignment horizontal="right"/>
    </xf>
    <xf numFmtId="49" fontId="4" fillId="0" borderId="0" xfId="2" applyNumberFormat="1" applyFont="1" applyAlignment="1">
      <alignment vertical="top"/>
    </xf>
    <xf numFmtId="0" fontId="3" fillId="0" borderId="0" xfId="2" applyFont="1" applyAlignment="1">
      <alignment vertical="top"/>
    </xf>
    <xf numFmtId="49" fontId="3" fillId="0" borderId="0" xfId="2" applyNumberFormat="1" applyFont="1" applyAlignment="1">
      <alignment vertical="top"/>
    </xf>
    <xf numFmtId="165" fontId="4" fillId="0" borderId="0" xfId="2" applyNumberFormat="1" applyFont="1"/>
    <xf numFmtId="49" fontId="12" fillId="0" borderId="1" xfId="2" applyNumberFormat="1" applyFont="1" applyBorder="1" applyAlignment="1">
      <alignment horizontal="center"/>
    </xf>
    <xf numFmtId="193" fontId="4" fillId="0" borderId="0" xfId="2" applyNumberFormat="1" applyFont="1" applyAlignment="1">
      <alignment horizontal="right"/>
    </xf>
    <xf numFmtId="193" fontId="4" fillId="0" borderId="0" xfId="2" applyNumberFormat="1" applyFont="1" applyAlignment="1">
      <alignment horizontal="center"/>
    </xf>
    <xf numFmtId="193" fontId="6" fillId="0" borderId="0" xfId="4" applyNumberFormat="1" applyFont="1" applyFill="1" applyAlignment="1"/>
    <xf numFmtId="193" fontId="4" fillId="0" borderId="0" xfId="4" applyNumberFormat="1" applyFont="1" applyFill="1" applyAlignment="1">
      <alignment horizontal="center"/>
    </xf>
    <xf numFmtId="193" fontId="4" fillId="0" borderId="0" xfId="2" applyNumberFormat="1" applyFont="1"/>
    <xf numFmtId="193" fontId="4" fillId="0" borderId="0" xfId="4" applyNumberFormat="1" applyFont="1" applyFill="1" applyAlignment="1"/>
    <xf numFmtId="165" fontId="4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center"/>
    </xf>
    <xf numFmtId="193" fontId="6" fillId="0" borderId="0" xfId="4" applyNumberFormat="1" applyFont="1" applyFill="1" applyBorder="1" applyAlignment="1">
      <alignment horizontal="right" vertical="center"/>
    </xf>
    <xf numFmtId="165" fontId="4" fillId="0" borderId="0" xfId="1" applyNumberFormat="1" applyFont="1" applyFill="1" applyAlignment="1">
      <alignment horizontal="right"/>
    </xf>
    <xf numFmtId="165" fontId="4" fillId="0" borderId="0" xfId="1" applyNumberFormat="1" applyFont="1" applyFill="1" applyAlignment="1">
      <alignment horizontal="center"/>
    </xf>
    <xf numFmtId="165" fontId="6" fillId="0" borderId="0" xfId="2" applyNumberFormat="1" applyFont="1" applyAlignment="1">
      <alignment horizontal="right"/>
    </xf>
    <xf numFmtId="165" fontId="6" fillId="0" borderId="0" xfId="3" applyFont="1" applyFill="1" applyBorder="1" applyAlignment="1">
      <alignment horizontal="center"/>
    </xf>
    <xf numFmtId="43" fontId="6" fillId="0" borderId="0" xfId="1" applyFont="1" applyFill="1" applyAlignment="1"/>
    <xf numFmtId="193" fontId="6" fillId="0" borderId="0" xfId="2" applyNumberFormat="1" applyFont="1"/>
    <xf numFmtId="193" fontId="6" fillId="0" borderId="0" xfId="2" applyNumberFormat="1" applyFont="1" applyAlignment="1">
      <alignment horizontal="right"/>
    </xf>
    <xf numFmtId="164" fontId="6" fillId="0" borderId="5" xfId="2" applyNumberFormat="1" applyFont="1" applyBorder="1"/>
    <xf numFmtId="164" fontId="6" fillId="0" borderId="0" xfId="4" applyNumberFormat="1" applyFont="1" applyFill="1" applyBorder="1" applyAlignment="1">
      <alignment horizontal="right"/>
    </xf>
    <xf numFmtId="193" fontId="6" fillId="0" borderId="0" xfId="3" applyNumberFormat="1" applyFont="1" applyFill="1" applyAlignment="1">
      <alignment wrapText="1"/>
    </xf>
    <xf numFmtId="193" fontId="6" fillId="0" borderId="0" xfId="5" applyNumberFormat="1" applyFont="1" applyAlignment="1">
      <alignment horizontal="right"/>
    </xf>
    <xf numFmtId="164" fontId="6" fillId="0" borderId="0" xfId="0" applyNumberFormat="1" applyFont="1"/>
    <xf numFmtId="0" fontId="6" fillId="0" borderId="0" xfId="0" applyFont="1" applyAlignment="1">
      <alignment wrapText="1"/>
    </xf>
    <xf numFmtId="49" fontId="10" fillId="0" borderId="0" xfId="2" applyNumberFormat="1" applyFont="1" applyAlignment="1">
      <alignment horizontal="right"/>
    </xf>
    <xf numFmtId="49" fontId="10" fillId="0" borderId="0" xfId="2" applyNumberFormat="1" applyFont="1" applyAlignment="1">
      <alignment horizontal="right" wrapText="1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164" fontId="6" fillId="0" borderId="0" xfId="5" applyNumberFormat="1" applyFont="1" applyAlignment="1">
      <alignment horizontal="right" wrapText="1"/>
    </xf>
    <xf numFmtId="49" fontId="5" fillId="0" borderId="0" xfId="0" applyNumberFormat="1" applyFont="1"/>
    <xf numFmtId="164" fontId="6" fillId="0" borderId="0" xfId="5" applyNumberFormat="1" applyFont="1" applyAlignment="1">
      <alignment horizontal="right"/>
    </xf>
    <xf numFmtId="193" fontId="6" fillId="0" borderId="0" xfId="5" applyNumberFormat="1" applyFont="1" applyAlignment="1">
      <alignment horizontal="right" wrapText="1"/>
    </xf>
    <xf numFmtId="0" fontId="40" fillId="0" borderId="0" xfId="6" applyFont="1"/>
    <xf numFmtId="165" fontId="6" fillId="0" borderId="0" xfId="3" applyFont="1" applyFill="1" applyAlignment="1"/>
    <xf numFmtId="193" fontId="6" fillId="0" borderId="0" xfId="3" applyNumberFormat="1" applyFont="1" applyFill="1" applyBorder="1" applyAlignment="1">
      <alignment horizontal="center"/>
    </xf>
    <xf numFmtId="49" fontId="6" fillId="0" borderId="0" xfId="0" applyNumberFormat="1" applyFont="1" applyAlignment="1">
      <alignment horizontal="left"/>
    </xf>
    <xf numFmtId="0" fontId="10" fillId="0" borderId="0" xfId="0" applyFont="1"/>
    <xf numFmtId="49" fontId="10" fillId="0" borderId="0" xfId="0" applyNumberFormat="1" applyFont="1"/>
    <xf numFmtId="164" fontId="10" fillId="0" borderId="0" xfId="0" applyNumberFormat="1" applyFont="1" applyAlignment="1">
      <alignment horizontal="right"/>
    </xf>
    <xf numFmtId="164" fontId="41" fillId="0" borderId="0" xfId="0" applyNumberFormat="1" applyFont="1" applyAlignment="1">
      <alignment horizontal="center"/>
    </xf>
    <xf numFmtId="164" fontId="41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horizontal="right" wrapText="1"/>
    </xf>
    <xf numFmtId="164" fontId="41" fillId="0" borderId="0" xfId="0" applyNumberFormat="1" applyFont="1" applyAlignment="1">
      <alignment horizontal="right" wrapText="1"/>
    </xf>
    <xf numFmtId="49" fontId="5" fillId="0" borderId="0" xfId="0" quotePrefix="1" applyNumberFormat="1" applyFont="1"/>
    <xf numFmtId="49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5" fillId="0" borderId="0" xfId="102" applyFont="1"/>
    <xf numFmtId="164" fontId="6" fillId="0" borderId="0" xfId="0" applyNumberFormat="1" applyFont="1" applyAlignment="1">
      <alignment horizontal="right"/>
    </xf>
    <xf numFmtId="0" fontId="6" fillId="0" borderId="0" xfId="102" applyFont="1"/>
    <xf numFmtId="164" fontId="5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horizontal="right" wrapText="1"/>
    </xf>
    <xf numFmtId="164" fontId="5" fillId="0" borderId="0" xfId="0" applyNumberFormat="1" applyFont="1" applyAlignment="1">
      <alignment horizontal="right" wrapText="1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 wrapText="1"/>
    </xf>
    <xf numFmtId="165" fontId="6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 wrapText="1"/>
    </xf>
    <xf numFmtId="0" fontId="6" fillId="0" borderId="0" xfId="66" applyFont="1"/>
    <xf numFmtId="165" fontId="5" fillId="0" borderId="0" xfId="1" applyNumberFormat="1" applyFont="1" applyFill="1" applyBorder="1" applyAlignment="1">
      <alignment horizontal="center" wrapText="1"/>
    </xf>
    <xf numFmtId="165" fontId="5" fillId="0" borderId="0" xfId="1" applyNumberFormat="1" applyFont="1" applyFill="1" applyBorder="1" applyAlignment="1">
      <alignment horizontal="center"/>
    </xf>
    <xf numFmtId="165" fontId="6" fillId="0" borderId="0" xfId="1" applyNumberFormat="1" applyFont="1" applyAlignment="1">
      <alignment horizontal="right" wrapText="1"/>
    </xf>
    <xf numFmtId="165" fontId="6" fillId="0" borderId="0" xfId="1" applyNumberFormat="1" applyFont="1" applyAlignment="1">
      <alignment wrapText="1"/>
    </xf>
    <xf numFmtId="49" fontId="6" fillId="0" borderId="0" xfId="66" applyNumberFormat="1" applyFont="1"/>
    <xf numFmtId="164" fontId="5" fillId="0" borderId="0" xfId="0" applyNumberFormat="1" applyFont="1" applyAlignment="1">
      <alignment horizontal="right"/>
    </xf>
    <xf numFmtId="168" fontId="5" fillId="0" borderId="0" xfId="3" applyNumberFormat="1" applyFont="1" applyFill="1" applyBorder="1" applyAlignment="1">
      <alignment horizontal="center" wrapText="1"/>
    </xf>
    <xf numFmtId="164" fontId="6" fillId="0" borderId="0" xfId="0" applyNumberFormat="1" applyFont="1" applyAlignment="1">
      <alignment wrapText="1"/>
    </xf>
    <xf numFmtId="168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wrapText="1"/>
    </xf>
    <xf numFmtId="0" fontId="42" fillId="0" borderId="0" xfId="0" applyFont="1"/>
    <xf numFmtId="164" fontId="42" fillId="0" borderId="0" xfId="0" applyNumberFormat="1" applyFont="1"/>
    <xf numFmtId="0" fontId="42" fillId="0" borderId="0" xfId="0" applyFont="1" applyAlignment="1">
      <alignment wrapText="1"/>
    </xf>
    <xf numFmtId="193" fontId="6" fillId="0" borderId="0" xfId="0" applyNumberFormat="1" applyFont="1"/>
    <xf numFmtId="164" fontId="6" fillId="0" borderId="0" xfId="1" applyNumberFormat="1" applyFont="1" applyFill="1" applyAlignment="1"/>
    <xf numFmtId="164" fontId="4" fillId="0" borderId="0" xfId="2" applyNumberFormat="1" applyFont="1" applyAlignment="1">
      <alignment horizontal="center"/>
    </xf>
    <xf numFmtId="0" fontId="10" fillId="0" borderId="0" xfId="0" applyFont="1" applyAlignment="1">
      <alignment horizontal="right"/>
    </xf>
    <xf numFmtId="43" fontId="6" fillId="0" borderId="0" xfId="0" applyNumberFormat="1" applyFont="1"/>
    <xf numFmtId="49" fontId="6" fillId="0" borderId="0" xfId="0" quotePrefix="1" applyNumberFormat="1" applyFont="1"/>
    <xf numFmtId="0" fontId="43" fillId="0" borderId="0" xfId="0" applyFont="1" applyAlignment="1">
      <alignment horizontal="left" vertical="center"/>
    </xf>
    <xf numFmtId="49" fontId="8" fillId="0" borderId="0" xfId="2" applyNumberFormat="1" applyFont="1" applyAlignment="1">
      <alignment horizontal="right"/>
    </xf>
    <xf numFmtId="49" fontId="38" fillId="0" borderId="0" xfId="2" applyNumberFormat="1" applyFont="1" applyAlignment="1">
      <alignment horizontal="left"/>
    </xf>
    <xf numFmtId="0" fontId="38" fillId="0" borderId="0" xfId="2" applyFont="1" applyAlignment="1">
      <alignment horizontal="left"/>
    </xf>
    <xf numFmtId="164" fontId="4" fillId="0" borderId="0" xfId="1" applyNumberFormat="1" applyFont="1" applyAlignment="1">
      <alignment horizontal="right"/>
    </xf>
    <xf numFmtId="164" fontId="6" fillId="0" borderId="0" xfId="1" applyNumberFormat="1" applyFont="1"/>
    <xf numFmtId="164" fontId="4" fillId="0" borderId="0" xfId="1" applyNumberFormat="1" applyFont="1" applyAlignment="1">
      <alignment horizontal="center"/>
    </xf>
    <xf numFmtId="164" fontId="6" fillId="0" borderId="0" xfId="1" applyNumberFormat="1" applyFont="1" applyFill="1"/>
    <xf numFmtId="164" fontId="4" fillId="0" borderId="0" xfId="1" applyNumberFormat="1" applyFont="1" applyFill="1"/>
    <xf numFmtId="164" fontId="4" fillId="0" borderId="0" xfId="1" applyNumberFormat="1" applyFont="1" applyFill="1" applyAlignment="1">
      <alignment horizontal="right"/>
    </xf>
    <xf numFmtId="164" fontId="4" fillId="0" borderId="0" xfId="1" applyNumberFormat="1" applyFont="1" applyFill="1" applyAlignment="1">
      <alignment horizontal="center"/>
    </xf>
    <xf numFmtId="164" fontId="4" fillId="0" borderId="0" xfId="1" applyNumberFormat="1" applyFont="1"/>
    <xf numFmtId="164" fontId="6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4" fillId="0" borderId="0" xfId="1" applyNumberFormat="1" applyFont="1" applyFill="1" applyAlignment="1"/>
    <xf numFmtId="164" fontId="6" fillId="0" borderId="0" xfId="1" applyNumberFormat="1" applyFont="1" applyFill="1" applyBorder="1"/>
    <xf numFmtId="164" fontId="4" fillId="0" borderId="1" xfId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164" fontId="4" fillId="0" borderId="0" xfId="4" applyNumberFormat="1" applyFont="1" applyFill="1" applyBorder="1" applyAlignment="1">
      <alignment horizontal="right"/>
    </xf>
    <xf numFmtId="164" fontId="6" fillId="0" borderId="0" xfId="3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164" fontId="4" fillId="0" borderId="0" xfId="4" quotePrefix="1" applyNumberFormat="1" applyFont="1" applyFill="1" applyBorder="1" applyAlignment="1">
      <alignment horizontal="center"/>
    </xf>
    <xf numFmtId="164" fontId="4" fillId="0" borderId="2" xfId="1" applyNumberFormat="1" applyFont="1" applyBorder="1" applyAlignment="1">
      <alignment horizontal="right"/>
    </xf>
    <xf numFmtId="164" fontId="4" fillId="0" borderId="1" xfId="3" applyNumberFormat="1" applyFont="1" applyFill="1" applyBorder="1" applyAlignment="1">
      <alignment horizontal="right"/>
    </xf>
    <xf numFmtId="164" fontId="4" fillId="0" borderId="0" xfId="3" applyNumberFormat="1" applyFont="1" applyFill="1" applyAlignment="1">
      <alignment horizontal="right"/>
    </xf>
    <xf numFmtId="164" fontId="6" fillId="0" borderId="1" xfId="3" applyNumberFormat="1" applyFont="1" applyFill="1" applyBorder="1" applyAlignment="1">
      <alignment horizontal="right"/>
    </xf>
    <xf numFmtId="164" fontId="4" fillId="0" borderId="3" xfId="2" applyNumberFormat="1" applyFont="1" applyBorder="1" applyAlignment="1">
      <alignment horizontal="right"/>
    </xf>
    <xf numFmtId="164" fontId="4" fillId="0" borderId="0" xfId="4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5" xfId="2" applyNumberFormat="1" applyFont="1" applyBorder="1" applyAlignment="1">
      <alignment horizontal="right"/>
    </xf>
    <xf numFmtId="164" fontId="6" fillId="0" borderId="0" xfId="4" applyNumberFormat="1" applyFont="1" applyFill="1" applyAlignment="1"/>
    <xf numFmtId="164" fontId="4" fillId="0" borderId="0" xfId="4" applyNumberFormat="1" applyFont="1" applyFill="1" applyAlignment="1">
      <alignment horizontal="center"/>
    </xf>
    <xf numFmtId="164" fontId="4" fillId="0" borderId="4" xfId="2" applyNumberFormat="1" applyFont="1" applyBorder="1" applyAlignment="1">
      <alignment horizontal="right"/>
    </xf>
    <xf numFmtId="164" fontId="4" fillId="0" borderId="1" xfId="2" applyNumberFormat="1" applyFont="1" applyBorder="1" applyAlignment="1">
      <alignment horizontal="right"/>
    </xf>
    <xf numFmtId="164" fontId="4" fillId="0" borderId="2" xfId="2" applyNumberFormat="1" applyFont="1" applyBorder="1" applyAlignment="1">
      <alignment horizontal="right"/>
    </xf>
    <xf numFmtId="164" fontId="6" fillId="0" borderId="0" xfId="4" applyNumberFormat="1" applyFont="1" applyFill="1" applyBorder="1" applyAlignment="1">
      <alignment horizontal="right" vertical="center"/>
    </xf>
    <xf numFmtId="164" fontId="4" fillId="0" borderId="0" xfId="4" applyNumberFormat="1" applyFont="1" applyFill="1" applyBorder="1" applyAlignment="1">
      <alignment horizontal="center"/>
    </xf>
    <xf numFmtId="164" fontId="4" fillId="0" borderId="0" xfId="4" applyNumberFormat="1" applyFont="1" applyFill="1" applyAlignment="1"/>
    <xf numFmtId="164" fontId="4" fillId="0" borderId="4" xfId="3" applyNumberFormat="1" applyFont="1" applyFill="1" applyBorder="1" applyAlignment="1">
      <alignment horizontal="right"/>
    </xf>
    <xf numFmtId="194" fontId="4" fillId="0" borderId="4" xfId="1" applyNumberFormat="1" applyFont="1" applyFill="1" applyBorder="1" applyAlignment="1">
      <alignment horizontal="right"/>
    </xf>
    <xf numFmtId="194" fontId="4" fillId="0" borderId="0" xfId="1" applyNumberFormat="1" applyFont="1" applyFill="1" applyBorder="1" applyAlignment="1">
      <alignment horizontal="right" vertical="top"/>
    </xf>
    <xf numFmtId="194" fontId="6" fillId="0" borderId="0" xfId="1" applyNumberFormat="1" applyFont="1" applyFill="1" applyBorder="1" applyAlignment="1">
      <alignment horizontal="right" vertical="top"/>
    </xf>
    <xf numFmtId="164" fontId="6" fillId="0" borderId="0" xfId="1" applyNumberFormat="1" applyFont="1" applyAlignment="1">
      <alignment horizontal="right"/>
    </xf>
    <xf numFmtId="164" fontId="6" fillId="0" borderId="0" xfId="3" applyNumberFormat="1" applyFont="1" applyFill="1" applyBorder="1" applyAlignment="1">
      <alignment horizontal="center"/>
    </xf>
    <xf numFmtId="164" fontId="6" fillId="0" borderId="0" xfId="1" applyNumberFormat="1" applyFont="1" applyAlignment="1">
      <alignment horizontal="right" wrapText="1"/>
    </xf>
    <xf numFmtId="164" fontId="6" fillId="0" borderId="0" xfId="1" applyNumberFormat="1" applyFont="1" applyAlignment="1">
      <alignment wrapText="1"/>
    </xf>
    <xf numFmtId="164" fontId="6" fillId="0" borderId="0" xfId="1" applyNumberFormat="1" applyFont="1" applyFill="1" applyBorder="1" applyAlignment="1">
      <alignment horizontal="center" wrapText="1"/>
    </xf>
    <xf numFmtId="164" fontId="6" fillId="0" borderId="0" xfId="1" applyNumberFormat="1" applyFont="1" applyAlignment="1">
      <alignment horizontal="center" wrapText="1"/>
    </xf>
    <xf numFmtId="164" fontId="6" fillId="0" borderId="0" xfId="3" applyNumberFormat="1" applyFont="1" applyFill="1" applyBorder="1" applyAlignment="1">
      <alignment horizontal="center" wrapText="1"/>
    </xf>
    <xf numFmtId="164" fontId="5" fillId="0" borderId="2" xfId="3" applyNumberFormat="1" applyFont="1" applyFill="1" applyBorder="1" applyAlignment="1">
      <alignment horizontal="center"/>
    </xf>
    <xf numFmtId="164" fontId="5" fillId="0" borderId="0" xfId="3" applyNumberFormat="1" applyFont="1" applyFill="1" applyBorder="1" applyAlignment="1">
      <alignment horizontal="center" wrapText="1"/>
    </xf>
    <xf numFmtId="164" fontId="5" fillId="0" borderId="2" xfId="3" applyNumberFormat="1" applyFont="1" applyFill="1" applyBorder="1" applyAlignment="1">
      <alignment horizontal="center" wrapText="1"/>
    </xf>
    <xf numFmtId="164" fontId="5" fillId="0" borderId="0" xfId="3" applyNumberFormat="1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right"/>
    </xf>
    <xf numFmtId="49" fontId="38" fillId="0" borderId="0" xfId="2" applyNumberFormat="1" applyFont="1"/>
    <xf numFmtId="164" fontId="4" fillId="0" borderId="0" xfId="3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164" fontId="4" fillId="0" borderId="1" xfId="3" applyNumberFormat="1" applyFont="1" applyFill="1" applyBorder="1" applyAlignment="1">
      <alignment horizontal="center"/>
    </xf>
    <xf numFmtId="164" fontId="6" fillId="0" borderId="0" xfId="2" applyNumberFormat="1" applyFont="1"/>
    <xf numFmtId="164" fontId="4" fillId="0" borderId="3" xfId="3" applyNumberFormat="1" applyFont="1" applyFill="1" applyBorder="1" applyAlignment="1">
      <alignment horizontal="right"/>
    </xf>
    <xf numFmtId="164" fontId="4" fillId="0" borderId="5" xfId="3" applyNumberFormat="1" applyFont="1" applyFill="1" applyBorder="1" applyAlignment="1">
      <alignment horizontal="right"/>
    </xf>
    <xf numFmtId="164" fontId="4" fillId="0" borderId="5" xfId="3" applyNumberFormat="1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6" fillId="0" borderId="0" xfId="3" applyNumberFormat="1" applyFont="1" applyFill="1" applyAlignment="1">
      <alignment wrapText="1"/>
    </xf>
    <xf numFmtId="164" fontId="6" fillId="0" borderId="0" xfId="3" applyNumberFormat="1" applyFont="1" applyFill="1" applyBorder="1" applyAlignment="1">
      <alignment horizontal="right" wrapText="1"/>
    </xf>
    <xf numFmtId="164" fontId="6" fillId="0" borderId="0" xfId="0" applyNumberFormat="1" applyFont="1" applyAlignment="1">
      <alignment horizontal="left" wrapText="1"/>
    </xf>
    <xf numFmtId="164" fontId="6" fillId="0" borderId="1" xfId="3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/>
    <xf numFmtId="164" fontId="6" fillId="0" borderId="0" xfId="0" applyNumberFormat="1" applyFont="1" applyAlignment="1">
      <alignment horizontal="center" wrapText="1"/>
    </xf>
    <xf numFmtId="164" fontId="5" fillId="0" borderId="3" xfId="0" applyNumberFormat="1" applyFont="1" applyBorder="1" applyAlignment="1">
      <alignment horizontal="center"/>
    </xf>
    <xf numFmtId="164" fontId="6" fillId="0" borderId="0" xfId="1" applyNumberFormat="1" applyFont="1" applyAlignment="1"/>
    <xf numFmtId="164" fontId="6" fillId="0" borderId="0" xfId="1" applyNumberFormat="1" applyFont="1" applyFill="1" applyBorder="1" applyAlignment="1">
      <alignment horizontal="right" wrapText="1"/>
    </xf>
    <xf numFmtId="164" fontId="5" fillId="0" borderId="2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wrapText="1"/>
    </xf>
    <xf numFmtId="168" fontId="4" fillId="0" borderId="0" xfId="2" applyNumberFormat="1" applyFont="1" applyAlignment="1">
      <alignment horizontal="right"/>
    </xf>
    <xf numFmtId="168" fontId="4" fillId="0" borderId="0" xfId="1" applyNumberFormat="1" applyFont="1" applyFill="1" applyAlignment="1">
      <alignment horizontal="center"/>
    </xf>
    <xf numFmtId="168" fontId="4" fillId="0" borderId="0" xfId="1" applyNumberFormat="1" applyFont="1" applyFill="1" applyAlignment="1">
      <alignment horizontal="right"/>
    </xf>
    <xf numFmtId="43" fontId="4" fillId="0" borderId="0" xfId="1" quotePrefix="1" applyFont="1" applyFill="1" applyAlignment="1">
      <alignment horizontal="center"/>
    </xf>
    <xf numFmtId="0" fontId="4" fillId="0" borderId="0" xfId="2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3" fillId="0" borderId="2" xfId="1" applyFont="1" applyFill="1" applyBorder="1" applyAlignment="1">
      <alignment horizontal="center"/>
    </xf>
    <xf numFmtId="0" fontId="4" fillId="0" borderId="0" xfId="2" quotePrefix="1" applyFont="1" applyAlignment="1">
      <alignment horizontal="center"/>
    </xf>
    <xf numFmtId="0" fontId="3" fillId="0" borderId="0" xfId="2" applyFont="1" applyAlignment="1">
      <alignment horizontal="center"/>
    </xf>
    <xf numFmtId="49" fontId="38" fillId="0" borderId="0" xfId="2" applyNumberFormat="1" applyFont="1" applyAlignment="1">
      <alignment horizontal="left"/>
    </xf>
    <xf numFmtId="0" fontId="3" fillId="0" borderId="1" xfId="2" applyFont="1" applyBorder="1" applyAlignment="1">
      <alignment horizontal="center" vertical="top" wrapText="1"/>
    </xf>
    <xf numFmtId="49" fontId="4" fillId="0" borderId="0" xfId="2" quotePrefix="1" applyNumberFormat="1" applyFont="1" applyAlignment="1">
      <alignment horizontal="center"/>
    </xf>
    <xf numFmtId="49" fontId="4" fillId="0" borderId="0" xfId="2" applyNumberFormat="1" applyFont="1" applyAlignment="1">
      <alignment horizontal="center"/>
    </xf>
    <xf numFmtId="49" fontId="8" fillId="0" borderId="0" xfId="2" applyNumberFormat="1" applyFont="1" applyAlignment="1">
      <alignment horizontal="right"/>
    </xf>
    <xf numFmtId="49" fontId="12" fillId="0" borderId="0" xfId="2" applyNumberFormat="1" applyFont="1" applyAlignment="1">
      <alignment horizontal="center"/>
    </xf>
    <xf numFmtId="0" fontId="3" fillId="0" borderId="2" xfId="2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left"/>
    </xf>
    <xf numFmtId="49" fontId="6" fillId="0" borderId="0" xfId="0" quotePrefix="1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0" borderId="0" xfId="2" applyNumberFormat="1" applyFont="1" applyAlignment="1">
      <alignment horizontal="right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right"/>
    </xf>
    <xf numFmtId="0" fontId="38" fillId="0" borderId="0" xfId="2" applyFont="1" applyAlignment="1"/>
  </cellXfs>
  <cellStyles count="104">
    <cellStyle name="594941.25" xfId="17" xr:uid="{8FD7F2DB-D592-4C46-B4CE-B16CF1CB6723}"/>
    <cellStyle name="75" xfId="18" xr:uid="{1327C7E5-E5ED-4C86-A2FF-1F2D99AF428C}"/>
    <cellStyle name="AA FRAME" xfId="19" xr:uid="{B4EBF5F8-CD49-4B70-A8AA-287662F7FF5F}"/>
    <cellStyle name="AA HEADING" xfId="20" xr:uid="{644E3515-3107-4582-9A45-A7242BA365CB}"/>
    <cellStyle name="AA INITIALS" xfId="21" xr:uid="{32F2EF82-0C74-40EA-BD20-93917E2226B6}"/>
    <cellStyle name="AA INPUT" xfId="22" xr:uid="{34E0512E-F8F2-4540-BC6F-DF6A8FF04B50}"/>
    <cellStyle name="AA LOCK" xfId="23" xr:uid="{E8882950-33E3-4485-9D63-CCCE4FA366FE}"/>
    <cellStyle name="AA MGR NAME" xfId="24" xr:uid="{A9152992-4DA9-4DA5-8669-424D0EBD040C}"/>
    <cellStyle name="AA NORMAL" xfId="25" xr:uid="{7DA5C52A-9380-4C09-9FD8-68BA3677E7B6}"/>
    <cellStyle name="AA NUMBER" xfId="26" xr:uid="{4A67C0A8-0A90-4C1C-A533-0FF5B87F0823}"/>
    <cellStyle name="AA NUMBER2" xfId="27" xr:uid="{88BA1733-4A7D-455B-ABD2-C1754E75A30A}"/>
    <cellStyle name="AA QUESTION" xfId="28" xr:uid="{44804F0C-C792-43CD-A037-41999FDDE470}"/>
    <cellStyle name="AA SHADE" xfId="29" xr:uid="{C50D0C4F-5EE7-4B31-8C09-4326A138B430}"/>
    <cellStyle name="Calc Currency (0)" xfId="30" xr:uid="{97D765E3-9252-44A9-A96D-384CCDBBCC11}"/>
    <cellStyle name="Comma" xfId="1" builtinId="3"/>
    <cellStyle name="Comma 10" xfId="10" xr:uid="{DDE06554-81C5-4118-94E5-02A19D60B56D}"/>
    <cellStyle name="Comma 10 2" xfId="11" xr:uid="{A5F6D4CF-45E5-4368-B339-E4094F66DAB6}"/>
    <cellStyle name="Comma 10 2 2" xfId="3" xr:uid="{9F762016-DE13-4F6B-BFA8-59AE09368131}"/>
    <cellStyle name="Comma 10 2 2 2" xfId="13" xr:uid="{4F23D481-17DE-42C6-AB22-FC5CCE870A7D}"/>
    <cellStyle name="Comma 10 2 3" xfId="33" xr:uid="{26DC0662-D6BA-4CF5-8BEB-7DC93AA64BB1}"/>
    <cellStyle name="Comma 10 3" xfId="4" xr:uid="{A4A489B3-A120-46E6-872A-E77B4AF9DF40}"/>
    <cellStyle name="Comma 10 3 2" xfId="12" xr:uid="{5061ECB5-4619-414B-97C4-E6127298DB3E}"/>
    <cellStyle name="Comma 10 4" xfId="32" xr:uid="{5C7D9FB2-0626-4DF1-9B7C-D6766752481A}"/>
    <cellStyle name="Comma 16 2" xfId="7" xr:uid="{C3365CE6-BB3D-47C1-B6BE-011CED7D2502}"/>
    <cellStyle name="Comma 16 2 2" xfId="34" xr:uid="{B73D94EE-4A44-47F4-AE0A-C6181D033DA0}"/>
    <cellStyle name="Comma 16 2 3" xfId="14" xr:uid="{71F24BC3-B9E6-4F07-B371-A29EA69353B3}"/>
    <cellStyle name="Comma 2" xfId="35" xr:uid="{F88E359D-0C1E-4AA1-84E7-AD6CE5759034}"/>
    <cellStyle name="Comma 2 2" xfId="36" xr:uid="{108C94F2-C827-4395-A09D-155D81753F55}"/>
    <cellStyle name="Comma 2 3" xfId="103" xr:uid="{B1634EAC-8486-45AE-81DC-8FE33F7BB034}"/>
    <cellStyle name="Comma 3" xfId="37" xr:uid="{6E597E67-CCDE-47D9-BD8A-F8149F5D862F}"/>
    <cellStyle name="Comma 3 2" xfId="38" xr:uid="{59F9336D-C3AA-4B12-AFAD-89CEBCDD2405}"/>
    <cellStyle name="Comma 4" xfId="39" xr:uid="{9E9F7E2E-9A54-445F-BDE5-D27DC6D1243C}"/>
    <cellStyle name="Comma 5" xfId="40" xr:uid="{EF156C57-99FD-4DF5-AA6D-FE3179B226FD}"/>
    <cellStyle name="Comma 6" xfId="31" xr:uid="{0C8B0A48-756F-49C6-9485-C0F97BF8F888}"/>
    <cellStyle name="Comma 6 2" xfId="100" xr:uid="{86BFBAA1-3C1E-452B-9D40-B1783AA4A46B}"/>
    <cellStyle name="Comma 7" xfId="81" xr:uid="{A3CE5D32-02D9-48FB-9118-0ACE2DCF8DCD}"/>
    <cellStyle name="Comma 7 2" xfId="101" xr:uid="{E336791B-72D7-40D3-A8DE-E6878158787E}"/>
    <cellStyle name="Comma 8" xfId="97" xr:uid="{F8B00624-AFCC-4211-9FCE-DF2EE692ABE4}"/>
    <cellStyle name="Comma 9" xfId="9" xr:uid="{28E034BD-F42B-4B81-A6C4-EDEBA0E31D8B}"/>
    <cellStyle name="comma zerodec" xfId="41" xr:uid="{0BDA0F33-6867-408F-94F7-DC53E6277D9F}"/>
    <cellStyle name="Comma0" xfId="42" xr:uid="{6646ABCF-8008-4835-A0A0-21309D163649}"/>
    <cellStyle name="Copied" xfId="43" xr:uid="{1013577D-6194-4924-8F27-52BFF3F41C46}"/>
    <cellStyle name="Currency0" xfId="44" xr:uid="{8EB2D523-A16D-47FD-8766-B73F91F95BE2}"/>
    <cellStyle name="Currency1" xfId="45" xr:uid="{0967F498-47E0-4A9C-B151-A63FB9918663}"/>
    <cellStyle name="Date" xfId="46" xr:uid="{3CCF8451-4F22-43F5-B089-928CB251F2B3}"/>
    <cellStyle name="Dezimal [0]_35ERI8T2gbIEMixb4v26icuOo" xfId="47" xr:uid="{60D42F1F-6EE3-45B1-92D6-DFB571E45359}"/>
    <cellStyle name="Dezimal_35ERI8T2gbIEMixb4v26icuOo" xfId="48" xr:uid="{4FBBFB8A-7E7F-4579-B61C-AC1361F4BA82}"/>
    <cellStyle name="Dollar (zero dec)" xfId="49" xr:uid="{B8071DD5-4D5B-47B6-BFDD-58A7994E7AB2}"/>
    <cellStyle name="Entered" xfId="50" xr:uid="{258ABB7C-8A3B-4414-9B99-E2A7324BADF1}"/>
    <cellStyle name="Fixed" xfId="51" xr:uid="{CFDB3101-0CC8-4786-9A5D-B8ECF4687EE9}"/>
    <cellStyle name="Grey" xfId="52" xr:uid="{59C4BCEE-C8F9-4956-ADB3-40C3645459F2}"/>
    <cellStyle name="Header1" xfId="53" xr:uid="{1AD17F12-5F25-4E74-A5A7-F48858681E3B}"/>
    <cellStyle name="Header2" xfId="54" xr:uid="{2346BB2B-BD7E-4CC2-B594-99CF4666134A}"/>
    <cellStyle name="Input [yellow]" xfId="55" xr:uid="{C0E213F6-BA8F-4252-99EC-66AB77FAC126}"/>
    <cellStyle name="left" xfId="56" xr:uid="{23B4F0E4-851D-41EF-BF73-500BC78D4767}"/>
    <cellStyle name="Migliaia (0)" xfId="57" xr:uid="{70012A78-B225-4B0D-827A-E3A372A071F0}"/>
    <cellStyle name="Milliers [0]_laroux" xfId="58" xr:uid="{62D7C6F3-8855-4F29-8487-266B121DCB53}"/>
    <cellStyle name="Milliers_laroux" xfId="59" xr:uid="{4E0B0D2A-2C12-42AE-B401-3CF511664B04}"/>
    <cellStyle name="Monétaire [0]_laroux" xfId="60" xr:uid="{2A5A3868-E419-4463-AAA0-D0AD90C3A34B}"/>
    <cellStyle name="Monétaire_laroux" xfId="61" xr:uid="{B8063FE1-B178-4552-859D-30FF150431FA}"/>
    <cellStyle name="no dec" xfId="62" xr:uid="{310BCFD8-E600-4F10-90B8-55C1BDE78346}"/>
    <cellStyle name="Normal" xfId="0" builtinId="0"/>
    <cellStyle name="Normal - Style1" xfId="63" xr:uid="{2ACAF176-4C79-42A4-B3E5-592630AC6BB3}"/>
    <cellStyle name="Normal 111 2" xfId="15" xr:uid="{D16E2711-5E58-4E9C-BEE9-B4676D2B1327}"/>
    <cellStyle name="Normal 2" xfId="2" xr:uid="{34E062A2-47F4-446A-B2D0-16C98F263E27}"/>
    <cellStyle name="Normal 2 2" xfId="65" xr:uid="{DB7ACFCB-B7A6-486C-82BF-C1CBF29368F1}"/>
    <cellStyle name="Normal 2 3" xfId="64" xr:uid="{B2880A5D-6804-4AD0-8221-38068E42B365}"/>
    <cellStyle name="Normal 2 4" xfId="99" xr:uid="{27E5DE93-3432-45FC-A0AD-9EF394E7EB74}"/>
    <cellStyle name="Normal 3" xfId="66" xr:uid="{BDA1C004-7276-4B74-A57B-2653B601B2D2}"/>
    <cellStyle name="Normal 3 2" xfId="6" xr:uid="{E1460130-3085-46B4-A1A3-3C97DE6A649D}"/>
    <cellStyle name="Normal 4" xfId="67" xr:uid="{6EEFDE5B-353E-4A28-AB77-4A412D1A9456}"/>
    <cellStyle name="Normal 5" xfId="68" xr:uid="{00913AA4-5872-41B8-AA6E-9C19F1F7DF5E}"/>
    <cellStyle name="Normal 6" xfId="98" xr:uid="{1F37AF8E-CDDF-4375-9C82-0C1DD059EED1}"/>
    <cellStyle name="Normal 7" xfId="8" xr:uid="{27D94DE4-B4B2-4ED4-A2F1-35FC7D08F127}"/>
    <cellStyle name="Normal 8" xfId="16" xr:uid="{744BF8D7-2F95-4E17-9557-94CFF61090C0}"/>
    <cellStyle name="Normal_BL" xfId="5" xr:uid="{F0AEC520-F7D0-4636-AC50-A48AAAE3B12B}"/>
    <cellStyle name="Percent [2]" xfId="69" xr:uid="{BCC8856C-50E6-4DCC-9B9A-0DDEAEDC4CA3}"/>
    <cellStyle name="Quantity" xfId="70" xr:uid="{B7C24CDB-C0BB-44C6-832F-5B51410FBE9C}"/>
    <cellStyle name="RevList" xfId="71" xr:uid="{3D4639BF-D8BD-4257-BC34-C42A07A93092}"/>
    <cellStyle name="Standard_Data" xfId="72" xr:uid="{49E73E0D-8768-40E0-96A8-4C0CCFA00237}"/>
    <cellStyle name="Style 1" xfId="73" xr:uid="{94095A18-B472-4695-95FA-2A8F6F345EC6}"/>
    <cellStyle name="Subtotal" xfId="74" xr:uid="{6FC5FA0E-E0FF-4661-A39D-EBA1AD284B56}"/>
    <cellStyle name="Valuta (0)" xfId="75" xr:uid="{93B3BAE7-4827-4A24-BF1D-B8DA527D35E0}"/>
    <cellStyle name="wrap" xfId="76" xr:uid="{674F5F37-A600-46FD-921C-5BBFC9331C45}"/>
    <cellStyle name="Wไhrung [0]_35ERI8T2gbIEMixb4v26icuOo" xfId="77" xr:uid="{F7B18AF0-48A5-4227-BE84-7FB3F21B7304}"/>
    <cellStyle name="Wไhrung_35ERI8T2gbIEMixb4v26icuOo" xfId="78" xr:uid="{04C97E19-B25A-4410-950B-A702561D2D03}"/>
    <cellStyle name="ณfน๔_NTCณ๘ป๙ (2)" xfId="79" xr:uid="{C9707A9C-578A-4ED6-9ED4-ABC29FD28C6B}"/>
    <cellStyle name="น้บะภฒ_95" xfId="80" xr:uid="{A387CD15-D481-4182-99D8-B9E985BB89BC}"/>
    <cellStyle name="ปกติ_งบการเงินไทย Q1-49" xfId="102" xr:uid="{4A782847-07CB-4733-92F1-9C4A45DED7A1}"/>
    <cellStyle name="ฤธถ [0]_95" xfId="82" xr:uid="{F5358447-1105-4EE1-AF3F-5E16779ACA3A}"/>
    <cellStyle name="ฤธถ_95" xfId="83" xr:uid="{1B8DFBB8-5391-47CD-B01B-35A2415A765F}"/>
    <cellStyle name="ล๋ศญ [0]_95" xfId="84" xr:uid="{7BB0E54B-D4C6-4A8A-BD85-6DF373C28906}"/>
    <cellStyle name="ล๋ศญ_95" xfId="85" xr:uid="{759F4B7D-5724-45AC-BD71-6B2E2C6CB792}"/>
    <cellStyle name="วฅมุ_4ฟ๙ฝวภ๛" xfId="86" xr:uid="{E2A82492-FB06-4BF5-9FAB-67AA240420C5}"/>
    <cellStyle name="一般_liz-ss" xfId="87" xr:uid="{5A310CE4-B502-4DDB-8057-0D62EB693FDF}"/>
    <cellStyle name="千分位[0]_liz-ss" xfId="88" xr:uid="{90375216-0B74-4C77-88A1-34BCCC19D734}"/>
    <cellStyle name="千分位_liz-ss" xfId="89" xr:uid="{A4C389D3-A8DE-450F-9EE6-3832E3EE7CBA}"/>
    <cellStyle name="桁区切り [0.00]_part price" xfId="90" xr:uid="{7CEE549E-891F-4F42-B334-DE0146A92E77}"/>
    <cellStyle name="桁区切り_part price" xfId="91" xr:uid="{2FC8AC38-B10E-4577-A18B-1749FA7F9CD4}"/>
    <cellStyle name="標準_Book1" xfId="92" xr:uid="{032A19B9-0555-4F12-A266-1D372990E03E}"/>
    <cellStyle name="貨幣 [0]_liz-ss" xfId="93" xr:uid="{0967BCA6-08C3-4C13-B5E5-7151285DEAE4}"/>
    <cellStyle name="貨幣_liz-ss" xfId="94" xr:uid="{D0EC0C55-2793-4D15-A3DA-81312DABB64F}"/>
    <cellStyle name="通貨 [0.00]_part price" xfId="95" xr:uid="{99CE27E6-172E-4F6C-A6EE-D0E45337A21E}"/>
    <cellStyle name="通貨_part price" xfId="96" xr:uid="{ECEA6B4A-DC81-41CE-902B-3A2DF16B39AB}"/>
  </cellStyles>
  <dxfs count="0"/>
  <tableStyles count="0" defaultTableStyle="TableStyleMedium2" defaultPivotStyle="PivotStyleLight16"/>
  <colors>
    <mruColors>
      <color rgb="FFCCFF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7753-958F-47EC-A76D-6BB17CD12B76}">
  <sheetPr>
    <pageSetUpPr fitToPage="1"/>
  </sheetPr>
  <dimension ref="C1:AB198"/>
  <sheetViews>
    <sheetView tabSelected="1" view="pageBreakPreview" topLeftCell="A22" zoomScaleNormal="145" zoomScaleSheetLayoutView="100" workbookViewId="0">
      <selection activeCell="N35" sqref="N35"/>
    </sheetView>
  </sheetViews>
  <sheetFormatPr defaultColWidth="9" defaultRowHeight="19.8"/>
  <cols>
    <col min="1" max="1" width="9" style="25"/>
    <col min="2" max="2" width="3.109375" style="25" customWidth="1"/>
    <col min="3" max="3" width="2.44140625" style="25" customWidth="1"/>
    <col min="4" max="4" width="2.6640625" style="26" customWidth="1"/>
    <col min="5" max="5" width="47.88671875" style="26" customWidth="1"/>
    <col min="6" max="6" width="7.6640625" style="27" customWidth="1"/>
    <col min="7" max="7" width="1" style="28" customWidth="1"/>
    <col min="8" max="8" width="15.6640625" style="4" customWidth="1"/>
    <col min="9" max="9" width="1" style="4" customWidth="1"/>
    <col min="10" max="10" width="15.77734375" style="4" customWidth="1"/>
    <col min="11" max="11" width="1" style="4" customWidth="1"/>
    <col min="12" max="12" width="16" style="8" customWidth="1"/>
    <col min="13" max="13" width="1" style="4" customWidth="1"/>
    <col min="14" max="14" width="16" style="4" customWidth="1"/>
    <col min="15" max="15" width="5.5546875" style="25" customWidth="1"/>
    <col min="16" max="16" width="11.6640625" style="25" customWidth="1"/>
    <col min="17" max="21" width="9" style="25" customWidth="1"/>
    <col min="22" max="16384" width="9" style="25"/>
  </cols>
  <sheetData>
    <row r="1" spans="3:22">
      <c r="P1" s="29"/>
      <c r="V1" s="29"/>
    </row>
    <row r="2" spans="3:22" ht="20.399999999999999">
      <c r="D2" s="256" t="s">
        <v>37</v>
      </c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3:22" ht="20.399999999999999">
      <c r="D3" s="256" t="s">
        <v>38</v>
      </c>
      <c r="E3" s="256"/>
      <c r="F3" s="256"/>
      <c r="G3" s="256"/>
      <c r="H3" s="256"/>
      <c r="I3" s="256"/>
      <c r="J3" s="256"/>
      <c r="K3" s="256"/>
      <c r="L3" s="256"/>
      <c r="M3" s="256"/>
      <c r="N3" s="256"/>
    </row>
    <row r="4" spans="3:22" ht="20.399999999999999">
      <c r="D4" s="256" t="s">
        <v>287</v>
      </c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31"/>
    </row>
    <row r="5" spans="3:22" ht="19.2" customHeight="1">
      <c r="D5" s="30"/>
      <c r="E5" s="30"/>
      <c r="F5" s="30"/>
      <c r="G5" s="30"/>
      <c r="H5" s="3"/>
      <c r="I5" s="3"/>
      <c r="J5" s="3"/>
      <c r="K5" s="3"/>
      <c r="L5" s="3"/>
      <c r="M5" s="3"/>
      <c r="N5" s="3"/>
    </row>
    <row r="6" spans="3:22" ht="20.399999999999999">
      <c r="D6" s="32"/>
      <c r="E6" s="32"/>
      <c r="H6" s="257" t="s">
        <v>284</v>
      </c>
      <c r="I6" s="257"/>
      <c r="J6" s="257"/>
      <c r="K6" s="257"/>
      <c r="L6" s="257"/>
      <c r="M6" s="257"/>
      <c r="N6" s="257"/>
    </row>
    <row r="7" spans="3:22" ht="20.399999999999999">
      <c r="D7" s="32"/>
      <c r="E7" s="32"/>
      <c r="H7" s="258" t="s">
        <v>35</v>
      </c>
      <c r="I7" s="258"/>
      <c r="J7" s="258"/>
      <c r="K7" s="258"/>
      <c r="L7" s="259" t="s">
        <v>36</v>
      </c>
      <c r="M7" s="259"/>
      <c r="N7" s="259"/>
    </row>
    <row r="8" spans="3:22" ht="20.399999999999999">
      <c r="F8" s="33" t="s">
        <v>34</v>
      </c>
      <c r="G8" s="34"/>
      <c r="H8" s="5" t="s">
        <v>286</v>
      </c>
      <c r="I8" s="3"/>
      <c r="J8" s="5" t="s">
        <v>223</v>
      </c>
      <c r="K8" s="3"/>
      <c r="L8" s="5" t="s">
        <v>286</v>
      </c>
      <c r="M8" s="3"/>
      <c r="N8" s="5" t="s">
        <v>223</v>
      </c>
    </row>
    <row r="9" spans="3:22" ht="39.6">
      <c r="F9" s="34"/>
      <c r="G9" s="34"/>
      <c r="H9" s="22" t="s">
        <v>285</v>
      </c>
      <c r="I9" s="22"/>
      <c r="J9" s="22" t="s">
        <v>149</v>
      </c>
      <c r="K9" s="23"/>
      <c r="L9" s="22" t="s">
        <v>285</v>
      </c>
      <c r="M9" s="22"/>
      <c r="N9" s="22" t="s">
        <v>149</v>
      </c>
    </row>
    <row r="10" spans="3:22" ht="20.399999999999999">
      <c r="C10" s="281" t="s">
        <v>107</v>
      </c>
      <c r="D10" s="281"/>
      <c r="E10" s="175"/>
      <c r="G10" s="34"/>
      <c r="H10" s="3"/>
      <c r="I10" s="3"/>
      <c r="J10" s="3"/>
      <c r="K10" s="3"/>
      <c r="L10" s="6"/>
      <c r="M10" s="3"/>
      <c r="N10" s="6"/>
    </row>
    <row r="11" spans="3:22" ht="20.399999999999999">
      <c r="C11" s="31" t="s">
        <v>2</v>
      </c>
      <c r="G11" s="27"/>
      <c r="H11" s="1"/>
      <c r="I11" s="2"/>
      <c r="J11" s="1"/>
      <c r="K11" s="2"/>
      <c r="L11" s="7"/>
      <c r="M11" s="1"/>
      <c r="N11" s="7"/>
    </row>
    <row r="12" spans="3:22">
      <c r="D12" s="26" t="s">
        <v>3</v>
      </c>
      <c r="F12" s="27">
        <v>5</v>
      </c>
      <c r="G12" s="27"/>
      <c r="H12" s="177">
        <v>3595</v>
      </c>
      <c r="I12" s="178"/>
      <c r="J12" s="179">
        <v>10353</v>
      </c>
      <c r="K12" s="180"/>
      <c r="L12" s="179">
        <v>2478</v>
      </c>
      <c r="M12" s="181"/>
      <c r="N12" s="179">
        <v>5690</v>
      </c>
      <c r="O12" s="8"/>
      <c r="P12" s="29"/>
      <c r="V12" s="29"/>
    </row>
    <row r="13" spans="3:22">
      <c r="D13" s="26" t="s">
        <v>125</v>
      </c>
      <c r="G13" s="27"/>
      <c r="H13" s="179"/>
      <c r="I13" s="182"/>
      <c r="J13" s="179"/>
      <c r="K13" s="182"/>
      <c r="L13" s="179"/>
      <c r="M13" s="181"/>
      <c r="N13" s="179"/>
      <c r="P13" s="29"/>
      <c r="V13" s="29"/>
    </row>
    <row r="14" spans="3:22">
      <c r="D14" s="26" t="s">
        <v>304</v>
      </c>
      <c r="E14" s="26" t="s">
        <v>307</v>
      </c>
      <c r="F14" s="27">
        <v>4.4000000000000004</v>
      </c>
      <c r="G14" s="27"/>
      <c r="H14" s="177">
        <v>24663</v>
      </c>
      <c r="I14" s="178"/>
      <c r="J14" s="179">
        <v>24833</v>
      </c>
      <c r="K14" s="180"/>
      <c r="L14" s="179">
        <v>347543</v>
      </c>
      <c r="M14" s="181"/>
      <c r="N14" s="179">
        <v>418336</v>
      </c>
      <c r="P14" s="29"/>
      <c r="V14" s="29"/>
    </row>
    <row r="15" spans="3:22">
      <c r="D15" s="26" t="s">
        <v>305</v>
      </c>
      <c r="E15" s="26" t="s">
        <v>306</v>
      </c>
      <c r="F15" s="27">
        <v>6</v>
      </c>
      <c r="G15" s="27"/>
      <c r="H15" s="177">
        <v>94778</v>
      </c>
      <c r="I15" s="178"/>
      <c r="J15" s="179">
        <v>116802</v>
      </c>
      <c r="K15" s="180"/>
      <c r="L15" s="179">
        <v>3755</v>
      </c>
      <c r="M15" s="181"/>
      <c r="N15" s="179">
        <v>5897</v>
      </c>
      <c r="P15" s="29"/>
      <c r="V15" s="29"/>
    </row>
    <row r="16" spans="3:22" hidden="1">
      <c r="D16" s="26" t="s">
        <v>128</v>
      </c>
      <c r="G16" s="27"/>
      <c r="H16" s="177"/>
      <c r="I16" s="178"/>
      <c r="J16" s="177">
        <v>0</v>
      </c>
      <c r="K16" s="183"/>
      <c r="L16" s="177"/>
      <c r="M16" s="176"/>
      <c r="N16" s="177"/>
      <c r="P16" s="29"/>
      <c r="V16" s="29"/>
    </row>
    <row r="17" spans="3:22">
      <c r="D17" s="26" t="s">
        <v>216</v>
      </c>
      <c r="F17" s="27">
        <v>7</v>
      </c>
      <c r="G17" s="27"/>
      <c r="H17" s="177">
        <v>417545</v>
      </c>
      <c r="I17" s="178"/>
      <c r="J17" s="179">
        <v>417545</v>
      </c>
      <c r="K17" s="180"/>
      <c r="L17" s="180">
        <v>0</v>
      </c>
      <c r="M17" s="181"/>
      <c r="N17" s="180">
        <v>0</v>
      </c>
      <c r="P17" s="29"/>
      <c r="V17" s="29"/>
    </row>
    <row r="18" spans="3:22">
      <c r="D18" s="26" t="s">
        <v>138</v>
      </c>
      <c r="F18" s="27">
        <v>8</v>
      </c>
      <c r="G18" s="27"/>
      <c r="H18" s="177">
        <v>273807</v>
      </c>
      <c r="I18" s="178"/>
      <c r="J18" s="179">
        <v>273807</v>
      </c>
      <c r="K18" s="180"/>
      <c r="L18" s="179">
        <v>0</v>
      </c>
      <c r="M18" s="181"/>
      <c r="N18" s="179">
        <v>0</v>
      </c>
      <c r="P18" s="29"/>
      <c r="V18" s="29"/>
    </row>
    <row r="19" spans="3:22">
      <c r="D19" s="26" t="s">
        <v>303</v>
      </c>
      <c r="G19" s="27"/>
      <c r="H19" s="177">
        <v>18692</v>
      </c>
      <c r="I19" s="178"/>
      <c r="J19" s="177">
        <v>0</v>
      </c>
      <c r="K19" s="183"/>
      <c r="L19" s="177">
        <v>0</v>
      </c>
      <c r="M19" s="176"/>
      <c r="N19" s="177">
        <v>0</v>
      </c>
      <c r="P19" s="29"/>
      <c r="V19" s="29"/>
    </row>
    <row r="20" spans="3:22" hidden="1">
      <c r="D20" s="26" t="s">
        <v>118</v>
      </c>
      <c r="G20" s="27"/>
      <c r="H20" s="177">
        <v>0</v>
      </c>
      <c r="I20" s="178"/>
      <c r="J20" s="177">
        <v>0</v>
      </c>
      <c r="K20" s="183"/>
      <c r="L20" s="177">
        <v>0</v>
      </c>
      <c r="M20" s="176"/>
      <c r="N20" s="177">
        <v>0</v>
      </c>
      <c r="P20" s="29"/>
      <c r="V20" s="29"/>
    </row>
    <row r="21" spans="3:22">
      <c r="D21" s="26" t="s">
        <v>129</v>
      </c>
      <c r="F21" s="27">
        <v>9</v>
      </c>
      <c r="G21" s="27"/>
      <c r="H21" s="177">
        <v>18480</v>
      </c>
      <c r="I21" s="178"/>
      <c r="J21" s="179">
        <v>35610</v>
      </c>
      <c r="K21" s="183"/>
      <c r="L21" s="177">
        <v>0</v>
      </c>
      <c r="M21" s="176"/>
      <c r="N21" s="177">
        <v>0</v>
      </c>
      <c r="P21" s="29"/>
      <c r="V21" s="29"/>
    </row>
    <row r="22" spans="3:22">
      <c r="D22" s="26" t="s">
        <v>130</v>
      </c>
      <c r="F22" s="27">
        <v>10</v>
      </c>
      <c r="G22" s="27"/>
      <c r="H22" s="177">
        <v>4491</v>
      </c>
      <c r="I22" s="178"/>
      <c r="J22" s="179">
        <v>4301</v>
      </c>
      <c r="K22" s="183"/>
      <c r="L22" s="177">
        <v>0</v>
      </c>
      <c r="M22" s="176"/>
      <c r="N22" s="177">
        <v>0</v>
      </c>
      <c r="P22" s="29"/>
      <c r="V22" s="29"/>
    </row>
    <row r="23" spans="3:22">
      <c r="D23" s="26" t="s">
        <v>169</v>
      </c>
      <c r="F23" s="27">
        <v>4.5</v>
      </c>
      <c r="G23" s="27"/>
      <c r="H23" s="176">
        <v>0</v>
      </c>
      <c r="I23" s="178"/>
      <c r="J23" s="176">
        <v>0</v>
      </c>
      <c r="K23" s="176"/>
      <c r="L23" s="177">
        <v>304103</v>
      </c>
      <c r="M23" s="176"/>
      <c r="N23" s="179">
        <v>264269</v>
      </c>
      <c r="P23" s="29"/>
      <c r="V23" s="29"/>
    </row>
    <row r="24" spans="3:22">
      <c r="D24" s="26" t="s">
        <v>131</v>
      </c>
      <c r="F24" s="27">
        <v>11</v>
      </c>
      <c r="G24" s="27"/>
      <c r="H24" s="176">
        <v>877980</v>
      </c>
      <c r="I24" s="178"/>
      <c r="J24" s="176">
        <v>872983</v>
      </c>
      <c r="K24" s="176"/>
      <c r="L24" s="176">
        <v>479610</v>
      </c>
      <c r="M24" s="176"/>
      <c r="N24" s="176">
        <v>479019</v>
      </c>
      <c r="P24" s="29"/>
      <c r="V24" s="29"/>
    </row>
    <row r="25" spans="3:22" hidden="1">
      <c r="D25" s="26" t="s">
        <v>155</v>
      </c>
      <c r="G25" s="27"/>
      <c r="H25" s="181"/>
      <c r="I25" s="182"/>
      <c r="J25" s="181"/>
      <c r="K25" s="182"/>
      <c r="L25" s="179"/>
      <c r="M25" s="181"/>
      <c r="N25" s="181"/>
      <c r="P25" s="29"/>
      <c r="V25" s="29"/>
    </row>
    <row r="26" spans="3:22">
      <c r="D26" s="26" t="s">
        <v>4</v>
      </c>
      <c r="G26" s="27"/>
      <c r="H26" s="181"/>
      <c r="I26" s="182"/>
      <c r="J26" s="181"/>
      <c r="K26" s="182"/>
      <c r="L26" s="179"/>
      <c r="M26" s="181"/>
      <c r="N26" s="181"/>
      <c r="P26" s="29"/>
      <c r="V26" s="29"/>
    </row>
    <row r="27" spans="3:22">
      <c r="E27" s="26" t="s">
        <v>308</v>
      </c>
      <c r="G27" s="27"/>
      <c r="H27" s="184">
        <v>22954</v>
      </c>
      <c r="I27" s="178"/>
      <c r="J27" s="184">
        <v>26189</v>
      </c>
      <c r="K27" s="185"/>
      <c r="L27" s="184">
        <v>7137</v>
      </c>
      <c r="M27" s="176"/>
      <c r="N27" s="184">
        <v>8711</v>
      </c>
      <c r="P27" s="29"/>
      <c r="V27" s="29"/>
    </row>
    <row r="28" spans="3:22" ht="20.399999999999999">
      <c r="C28" s="31" t="s">
        <v>5</v>
      </c>
      <c r="G28" s="27"/>
      <c r="H28" s="186">
        <f>SUM(H12:H27)</f>
        <v>1756985</v>
      </c>
      <c r="I28" s="182"/>
      <c r="J28" s="186">
        <f>SUM(J12:J27)</f>
        <v>1782423</v>
      </c>
      <c r="K28" s="182"/>
      <c r="L28" s="186">
        <f>SUM(L12:L27)</f>
        <v>1144626</v>
      </c>
      <c r="M28" s="181"/>
      <c r="N28" s="186">
        <f>SUM(N12:N27)</f>
        <v>1181922</v>
      </c>
      <c r="P28" s="29"/>
      <c r="V28" s="29"/>
    </row>
    <row r="29" spans="3:22" ht="20.399999999999999">
      <c r="D29" s="31"/>
      <c r="E29" s="31"/>
      <c r="G29" s="27"/>
      <c r="I29" s="2"/>
      <c r="K29" s="2"/>
      <c r="M29" s="9"/>
      <c r="N29" s="8"/>
    </row>
    <row r="30" spans="3:22" ht="20.399999999999999">
      <c r="D30" s="31"/>
      <c r="E30" s="31"/>
      <c r="G30" s="27"/>
      <c r="I30" s="2"/>
      <c r="K30" s="2"/>
      <c r="M30" s="9"/>
      <c r="N30" s="8"/>
    </row>
    <row r="31" spans="3:22" ht="20.399999999999999">
      <c r="C31" s="31" t="s">
        <v>6</v>
      </c>
      <c r="G31" s="27"/>
      <c r="I31" s="2"/>
      <c r="K31" s="2"/>
      <c r="M31" s="9"/>
      <c r="N31" s="8"/>
    </row>
    <row r="32" spans="3:22">
      <c r="D32" s="26" t="s">
        <v>7</v>
      </c>
      <c r="F32" s="27">
        <v>12</v>
      </c>
      <c r="G32" s="27"/>
      <c r="H32" s="177">
        <v>253562</v>
      </c>
      <c r="I32" s="178"/>
      <c r="J32" s="179">
        <v>253562</v>
      </c>
      <c r="K32" s="183"/>
      <c r="L32" s="177">
        <v>253562</v>
      </c>
      <c r="M32" s="176"/>
      <c r="N32" s="179">
        <v>253562</v>
      </c>
      <c r="P32" s="29"/>
      <c r="V32" s="29"/>
    </row>
    <row r="33" spans="3:28">
      <c r="D33" s="26" t="s">
        <v>8</v>
      </c>
      <c r="F33" s="27">
        <v>13</v>
      </c>
      <c r="G33" s="27"/>
      <c r="H33" s="177">
        <v>67601</v>
      </c>
      <c r="I33" s="178"/>
      <c r="J33" s="179">
        <v>57622</v>
      </c>
      <c r="K33" s="183"/>
      <c r="L33" s="177">
        <v>450</v>
      </c>
      <c r="M33" s="176"/>
      <c r="N33" s="179">
        <v>450</v>
      </c>
      <c r="P33" s="29"/>
      <c r="V33" s="29"/>
    </row>
    <row r="34" spans="3:28">
      <c r="D34" s="26" t="s">
        <v>9</v>
      </c>
      <c r="F34" s="27">
        <v>14</v>
      </c>
      <c r="G34" s="27"/>
      <c r="H34" s="177">
        <v>0</v>
      </c>
      <c r="I34" s="178"/>
      <c r="J34" s="179">
        <v>0</v>
      </c>
      <c r="K34" s="183"/>
      <c r="L34" s="177">
        <v>1735550</v>
      </c>
      <c r="M34" s="176"/>
      <c r="N34" s="179">
        <v>1749750</v>
      </c>
      <c r="P34" s="29"/>
      <c r="V34" s="29"/>
    </row>
    <row r="35" spans="3:28">
      <c r="D35" s="26" t="s">
        <v>170</v>
      </c>
      <c r="F35" s="27">
        <v>15</v>
      </c>
      <c r="G35" s="27"/>
      <c r="H35" s="177">
        <v>0</v>
      </c>
      <c r="I35" s="178"/>
      <c r="J35" s="179">
        <v>0</v>
      </c>
      <c r="K35" s="176"/>
      <c r="L35" s="177">
        <v>0</v>
      </c>
      <c r="M35" s="176"/>
      <c r="N35" s="179">
        <v>0</v>
      </c>
      <c r="P35" s="29"/>
      <c r="V35" s="29"/>
    </row>
    <row r="36" spans="3:28">
      <c r="D36" s="26" t="s">
        <v>132</v>
      </c>
      <c r="F36" s="27">
        <v>16</v>
      </c>
      <c r="G36" s="27"/>
      <c r="H36" s="177">
        <v>225359</v>
      </c>
      <c r="I36" s="178"/>
      <c r="J36" s="179">
        <v>225359</v>
      </c>
      <c r="K36" s="183"/>
      <c r="L36" s="177">
        <v>0</v>
      </c>
      <c r="M36" s="176"/>
      <c r="N36" s="179">
        <v>0</v>
      </c>
      <c r="P36" s="29"/>
      <c r="V36" s="29"/>
    </row>
    <row r="37" spans="3:28">
      <c r="D37" s="26" t="s">
        <v>171</v>
      </c>
      <c r="F37" s="27">
        <v>4.5999999999999996</v>
      </c>
      <c r="G37" s="27"/>
      <c r="H37" s="177">
        <v>0</v>
      </c>
      <c r="I37" s="178"/>
      <c r="J37" s="179">
        <v>0</v>
      </c>
      <c r="K37" s="183"/>
      <c r="L37" s="177">
        <v>236163</v>
      </c>
      <c r="M37" s="176"/>
      <c r="N37" s="179">
        <v>177561</v>
      </c>
      <c r="P37" s="29"/>
      <c r="V37" s="29"/>
    </row>
    <row r="38" spans="3:28">
      <c r="D38" s="26" t="s">
        <v>172</v>
      </c>
      <c r="F38" s="27">
        <v>17</v>
      </c>
      <c r="G38" s="27"/>
      <c r="H38" s="177">
        <v>26457</v>
      </c>
      <c r="I38" s="178"/>
      <c r="J38" s="179">
        <v>26078</v>
      </c>
      <c r="K38" s="183"/>
      <c r="L38" s="177">
        <v>26457</v>
      </c>
      <c r="M38" s="176"/>
      <c r="N38" s="179">
        <v>26078</v>
      </c>
      <c r="P38" s="29"/>
      <c r="V38" s="29"/>
    </row>
    <row r="39" spans="3:28" hidden="1">
      <c r="D39" s="26" t="s">
        <v>117</v>
      </c>
      <c r="G39" s="27"/>
      <c r="H39" s="177"/>
      <c r="I39" s="178"/>
      <c r="J39" s="177">
        <v>0</v>
      </c>
      <c r="K39" s="183"/>
      <c r="L39" s="177"/>
      <c r="M39" s="176"/>
      <c r="N39" s="177">
        <v>0</v>
      </c>
      <c r="P39" s="29"/>
      <c r="V39" s="29"/>
    </row>
    <row r="40" spans="3:28">
      <c r="D40" s="26" t="s">
        <v>10</v>
      </c>
      <c r="F40" s="27">
        <v>18</v>
      </c>
      <c r="G40" s="27"/>
      <c r="H40" s="177">
        <v>419594</v>
      </c>
      <c r="I40" s="178"/>
      <c r="J40" s="179">
        <v>419594</v>
      </c>
      <c r="K40" s="180"/>
      <c r="L40" s="179">
        <v>58365</v>
      </c>
      <c r="M40" s="181"/>
      <c r="N40" s="179">
        <v>58365</v>
      </c>
      <c r="P40" s="29"/>
      <c r="V40" s="29"/>
    </row>
    <row r="41" spans="3:28">
      <c r="D41" s="26" t="s">
        <v>173</v>
      </c>
      <c r="F41" s="27">
        <v>19</v>
      </c>
      <c r="G41" s="27"/>
      <c r="H41" s="177">
        <v>1864220</v>
      </c>
      <c r="I41" s="178"/>
      <c r="J41" s="179">
        <v>1887982</v>
      </c>
      <c r="K41" s="180"/>
      <c r="L41" s="179">
        <v>57172</v>
      </c>
      <c r="M41" s="181"/>
      <c r="N41" s="179">
        <v>57454</v>
      </c>
      <c r="P41" s="29"/>
      <c r="V41" s="29"/>
    </row>
    <row r="42" spans="3:28">
      <c r="D42" s="26" t="s">
        <v>11</v>
      </c>
      <c r="F42" s="27">
        <v>20</v>
      </c>
      <c r="G42" s="27"/>
      <c r="H42" s="177">
        <v>13643</v>
      </c>
      <c r="I42" s="178"/>
      <c r="J42" s="179">
        <v>11622</v>
      </c>
      <c r="K42" s="180"/>
      <c r="L42" s="179">
        <v>8286</v>
      </c>
      <c r="M42" s="181"/>
      <c r="N42" s="179">
        <v>7011</v>
      </c>
      <c r="P42" s="29"/>
      <c r="V42" s="29"/>
    </row>
    <row r="43" spans="3:28">
      <c r="D43" s="26" t="s">
        <v>12</v>
      </c>
      <c r="F43" s="27">
        <v>21</v>
      </c>
      <c r="G43" s="27"/>
      <c r="H43" s="177">
        <v>131355</v>
      </c>
      <c r="I43" s="178"/>
      <c r="J43" s="179">
        <v>133545</v>
      </c>
      <c r="K43" s="180"/>
      <c r="L43" s="179">
        <v>1</v>
      </c>
      <c r="M43" s="181"/>
      <c r="N43" s="179">
        <v>3</v>
      </c>
      <c r="P43" s="29"/>
      <c r="V43" s="29"/>
    </row>
    <row r="44" spans="3:28">
      <c r="D44" s="26" t="s">
        <v>13</v>
      </c>
      <c r="G44" s="27"/>
      <c r="H44" s="177">
        <v>1569130</v>
      </c>
      <c r="I44" s="178"/>
      <c r="J44" s="179">
        <v>1569130</v>
      </c>
      <c r="K44" s="180"/>
      <c r="L44" s="179">
        <v>0</v>
      </c>
      <c r="M44" s="181"/>
      <c r="N44" s="179">
        <v>0</v>
      </c>
      <c r="P44" s="29"/>
      <c r="V44" s="29"/>
    </row>
    <row r="45" spans="3:28">
      <c r="D45" s="26" t="s">
        <v>14</v>
      </c>
      <c r="F45" s="27">
        <v>22</v>
      </c>
      <c r="G45" s="27"/>
      <c r="H45" s="177">
        <v>11712</v>
      </c>
      <c r="I45" s="178"/>
      <c r="J45" s="179">
        <v>6692</v>
      </c>
      <c r="K45" s="180"/>
      <c r="L45" s="179">
        <v>5532</v>
      </c>
      <c r="M45" s="181"/>
      <c r="N45" s="179">
        <v>3098</v>
      </c>
      <c r="P45" s="29"/>
      <c r="V45" s="29"/>
    </row>
    <row r="46" spans="3:28">
      <c r="D46" s="26" t="s">
        <v>174</v>
      </c>
      <c r="F46" s="27">
        <v>35.4</v>
      </c>
      <c r="G46" s="27"/>
      <c r="H46" s="177">
        <v>1533</v>
      </c>
      <c r="I46" s="178"/>
      <c r="J46" s="179">
        <v>1614</v>
      </c>
      <c r="K46" s="180"/>
      <c r="L46" s="179">
        <v>0</v>
      </c>
      <c r="M46" s="181"/>
      <c r="N46" s="179">
        <v>0</v>
      </c>
      <c r="P46" s="29"/>
      <c r="V46" s="29"/>
    </row>
    <row r="47" spans="3:28" ht="20.399999999999999">
      <c r="C47" s="31" t="s">
        <v>15</v>
      </c>
      <c r="G47" s="27"/>
      <c r="H47" s="186">
        <f>SUM(H32:H46)</f>
        <v>4584166</v>
      </c>
      <c r="I47" s="182"/>
      <c r="J47" s="186">
        <f>SUM(J32:J46)</f>
        <v>4592800</v>
      </c>
      <c r="K47" s="182"/>
      <c r="L47" s="186">
        <f>SUM(L32:L46)</f>
        <v>2381538</v>
      </c>
      <c r="M47" s="181"/>
      <c r="N47" s="186">
        <f>SUM(N32:N46)</f>
        <v>2333332</v>
      </c>
      <c r="P47" s="29"/>
      <c r="V47" s="29"/>
      <c r="AB47" s="29">
        <v>-3538499</v>
      </c>
    </row>
    <row r="48" spans="3:28" ht="21" thickBot="1">
      <c r="C48" s="31" t="s">
        <v>16</v>
      </c>
      <c r="G48" s="27"/>
      <c r="H48" s="187">
        <f>+H47+H28</f>
        <v>6341151</v>
      </c>
      <c r="I48" s="182"/>
      <c r="J48" s="187">
        <f>+J47+J28</f>
        <v>6375223</v>
      </c>
      <c r="K48" s="182"/>
      <c r="L48" s="187">
        <f>+L47+L28</f>
        <v>3526164</v>
      </c>
      <c r="M48" s="181"/>
      <c r="N48" s="187">
        <f>+N47+N28</f>
        <v>3515254</v>
      </c>
      <c r="P48" s="29"/>
      <c r="V48" s="29"/>
    </row>
    <row r="49" spans="3:14" ht="21" customHeight="1" thickTop="1">
      <c r="D49" s="31"/>
      <c r="E49" s="31"/>
      <c r="G49" s="27"/>
      <c r="H49" s="9"/>
      <c r="I49" s="2"/>
      <c r="J49" s="9"/>
      <c r="K49" s="2"/>
      <c r="L49" s="9"/>
      <c r="M49" s="9"/>
      <c r="N49" s="9"/>
    </row>
    <row r="50" spans="3:14" ht="20.399999999999999">
      <c r="C50" s="35" t="s">
        <v>319</v>
      </c>
      <c r="D50" s="25"/>
      <c r="E50" s="25"/>
      <c r="G50" s="27"/>
      <c r="H50" s="1"/>
      <c r="I50" s="2"/>
      <c r="J50" s="2"/>
      <c r="K50" s="2"/>
      <c r="L50" s="7"/>
      <c r="M50" s="1"/>
      <c r="N50" s="1"/>
    </row>
    <row r="51" spans="3:14" ht="11.4" customHeight="1">
      <c r="C51" s="35"/>
      <c r="D51" s="25"/>
      <c r="E51" s="25"/>
      <c r="G51" s="27"/>
      <c r="H51" s="1"/>
      <c r="I51" s="2"/>
      <c r="J51" s="2"/>
      <c r="K51" s="2"/>
      <c r="L51" s="7"/>
      <c r="M51" s="1"/>
      <c r="N51" s="1"/>
    </row>
    <row r="52" spans="3:14" ht="11.4" customHeight="1">
      <c r="C52" s="35"/>
      <c r="D52" s="25"/>
      <c r="E52" s="25"/>
      <c r="G52" s="27"/>
      <c r="H52" s="1"/>
      <c r="I52" s="2"/>
      <c r="J52" s="2"/>
      <c r="K52" s="2"/>
      <c r="L52" s="7"/>
      <c r="M52" s="1"/>
      <c r="N52" s="1"/>
    </row>
    <row r="53" spans="3:14" ht="20.399999999999999" hidden="1">
      <c r="C53" s="35"/>
      <c r="D53" s="25"/>
      <c r="E53" s="25"/>
      <c r="G53" s="27"/>
      <c r="H53" s="1"/>
      <c r="I53" s="2"/>
      <c r="J53" s="2"/>
      <c r="K53" s="2"/>
      <c r="L53" s="7"/>
      <c r="M53" s="1"/>
      <c r="N53" s="1"/>
    </row>
    <row r="54" spans="3:14" ht="20.399999999999999">
      <c r="C54" s="35"/>
      <c r="D54" s="25"/>
      <c r="E54" s="25"/>
      <c r="G54" s="27"/>
      <c r="H54" s="1"/>
      <c r="I54" s="2"/>
      <c r="J54" s="2"/>
      <c r="K54" s="2"/>
      <c r="L54" s="7"/>
      <c r="M54" s="1"/>
      <c r="N54" s="1"/>
    </row>
    <row r="55" spans="3:14">
      <c r="C55" s="254" t="s">
        <v>309</v>
      </c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</row>
    <row r="56" spans="3:14">
      <c r="C56" s="255" t="s">
        <v>310</v>
      </c>
      <c r="D56" s="255"/>
      <c r="E56" s="255"/>
      <c r="F56" s="255"/>
      <c r="G56" s="255"/>
      <c r="H56" s="255"/>
      <c r="I56" s="255"/>
      <c r="J56" s="255"/>
      <c r="K56" s="255"/>
      <c r="L56" s="255"/>
      <c r="M56" s="255"/>
      <c r="N56" s="255"/>
    </row>
    <row r="57" spans="3:14" ht="10.8" customHeight="1">
      <c r="D57" s="27"/>
      <c r="E57" s="27"/>
      <c r="G57" s="27"/>
      <c r="H57" s="24"/>
      <c r="I57" s="24"/>
      <c r="J57" s="24"/>
      <c r="K57" s="2"/>
      <c r="L57" s="2"/>
      <c r="M57" s="2"/>
      <c r="N57" s="2"/>
    </row>
    <row r="58" spans="3:14">
      <c r="D58" s="260" t="s">
        <v>113</v>
      </c>
      <c r="E58" s="260"/>
      <c r="F58" s="255"/>
      <c r="G58" s="255"/>
      <c r="H58" s="255"/>
      <c r="I58" s="255"/>
      <c r="J58" s="255"/>
      <c r="K58" s="255"/>
      <c r="L58" s="255"/>
      <c r="M58" s="255"/>
      <c r="N58" s="255"/>
    </row>
    <row r="59" spans="3:14">
      <c r="D59" s="25"/>
      <c r="E59" s="25"/>
      <c r="G59" s="27"/>
      <c r="H59" s="2"/>
      <c r="I59" s="2"/>
      <c r="J59" s="2"/>
      <c r="K59" s="2"/>
      <c r="L59" s="2"/>
      <c r="M59" s="2"/>
      <c r="N59" s="2"/>
    </row>
    <row r="60" spans="3:14" ht="20.399999999999999">
      <c r="D60" s="256" t="s">
        <v>37</v>
      </c>
      <c r="E60" s="256"/>
      <c r="F60" s="256"/>
      <c r="G60" s="256"/>
      <c r="H60" s="256"/>
      <c r="I60" s="256"/>
      <c r="J60" s="256"/>
      <c r="K60" s="256"/>
      <c r="L60" s="256"/>
      <c r="M60" s="256"/>
      <c r="N60" s="256"/>
    </row>
    <row r="61" spans="3:14" ht="20.399999999999999">
      <c r="D61" s="256" t="s">
        <v>119</v>
      </c>
      <c r="E61" s="256"/>
      <c r="F61" s="256"/>
      <c r="G61" s="256"/>
      <c r="H61" s="256"/>
      <c r="I61" s="256"/>
      <c r="J61" s="256"/>
      <c r="K61" s="256"/>
      <c r="L61" s="256"/>
      <c r="M61" s="256"/>
      <c r="N61" s="256"/>
    </row>
    <row r="62" spans="3:14" ht="20.399999999999999">
      <c r="D62" s="256" t="str">
        <f>$D$4</f>
        <v>AT MARCH 31, 2025</v>
      </c>
      <c r="E62" s="256"/>
      <c r="F62" s="261"/>
      <c r="G62" s="261"/>
      <c r="H62" s="261"/>
      <c r="I62" s="261"/>
      <c r="J62" s="261"/>
      <c r="K62" s="261"/>
      <c r="L62" s="261"/>
      <c r="M62" s="261"/>
      <c r="N62" s="261"/>
    </row>
    <row r="63" spans="3:14" ht="20.399999999999999">
      <c r="D63" s="30"/>
      <c r="E63" s="30"/>
      <c r="F63" s="30"/>
      <c r="G63" s="30"/>
      <c r="H63" s="3"/>
      <c r="I63" s="3"/>
      <c r="J63" s="3"/>
      <c r="K63" s="3"/>
      <c r="L63" s="3"/>
      <c r="M63" s="3"/>
      <c r="N63" s="3"/>
    </row>
    <row r="64" spans="3:14" ht="20.399999999999999">
      <c r="D64" s="32"/>
      <c r="E64" s="32"/>
      <c r="H64" s="257" t="s">
        <v>284</v>
      </c>
      <c r="I64" s="257"/>
      <c r="J64" s="257"/>
      <c r="K64" s="257"/>
      <c r="L64" s="257"/>
      <c r="M64" s="257"/>
      <c r="N64" s="257"/>
    </row>
    <row r="65" spans="3:22" ht="20.399999999999999">
      <c r="D65" s="32"/>
      <c r="E65" s="32"/>
      <c r="H65" s="259" t="s">
        <v>35</v>
      </c>
      <c r="I65" s="259"/>
      <c r="J65" s="259"/>
      <c r="K65" s="259"/>
      <c r="L65" s="259" t="s">
        <v>36</v>
      </c>
      <c r="M65" s="259"/>
      <c r="N65" s="259"/>
    </row>
    <row r="66" spans="3:22" ht="20.399999999999999">
      <c r="F66" s="33" t="s">
        <v>34</v>
      </c>
      <c r="G66" s="34"/>
      <c r="H66" s="5" t="s">
        <v>286</v>
      </c>
      <c r="I66" s="3"/>
      <c r="J66" s="5" t="s">
        <v>223</v>
      </c>
      <c r="K66" s="3"/>
      <c r="L66" s="5" t="s">
        <v>286</v>
      </c>
      <c r="M66" s="3"/>
      <c r="N66" s="5" t="s">
        <v>223</v>
      </c>
    </row>
    <row r="67" spans="3:22" ht="39.6">
      <c r="F67" s="34"/>
      <c r="G67" s="34"/>
      <c r="H67" s="22" t="s">
        <v>285</v>
      </c>
      <c r="I67" s="22"/>
      <c r="J67" s="22" t="s">
        <v>149</v>
      </c>
      <c r="K67" s="23"/>
      <c r="L67" s="22" t="s">
        <v>285</v>
      </c>
      <c r="M67" s="22"/>
      <c r="N67" s="22" t="s">
        <v>149</v>
      </c>
    </row>
    <row r="68" spans="3:22" ht="20.399999999999999">
      <c r="C68" s="229" t="s">
        <v>17</v>
      </c>
      <c r="D68" s="229"/>
      <c r="E68" s="174"/>
      <c r="G68" s="34"/>
      <c r="H68" s="3"/>
      <c r="I68" s="3"/>
      <c r="J68" s="3"/>
      <c r="K68" s="3"/>
      <c r="L68" s="6"/>
      <c r="M68" s="3"/>
      <c r="N68" s="6"/>
    </row>
    <row r="69" spans="3:22" ht="20.399999999999999">
      <c r="C69" s="31" t="s">
        <v>18</v>
      </c>
      <c r="G69" s="27"/>
      <c r="H69" s="1"/>
      <c r="I69" s="2"/>
      <c r="J69" s="1"/>
      <c r="K69" s="2"/>
      <c r="L69" s="7"/>
      <c r="M69" s="1"/>
      <c r="N69" s="7"/>
    </row>
    <row r="70" spans="3:22" ht="20.399999999999999">
      <c r="C70" s="31"/>
      <c r="D70" s="26" t="s">
        <v>210</v>
      </c>
      <c r="G70" s="27"/>
      <c r="H70" s="1"/>
      <c r="I70" s="2"/>
      <c r="J70" s="1"/>
      <c r="K70" s="2"/>
      <c r="L70" s="7"/>
      <c r="M70" s="1"/>
      <c r="N70" s="7"/>
    </row>
    <row r="71" spans="3:22" ht="20.399999999999999">
      <c r="C71" s="31"/>
      <c r="D71" s="26" t="s">
        <v>304</v>
      </c>
      <c r="E71" s="26" t="s">
        <v>312</v>
      </c>
      <c r="F71" s="27">
        <v>23</v>
      </c>
      <c r="G71" s="27"/>
      <c r="H71" s="176">
        <v>9584</v>
      </c>
      <c r="I71" s="178"/>
      <c r="J71" s="181">
        <v>12710</v>
      </c>
      <c r="K71" s="181"/>
      <c r="L71" s="188">
        <v>0</v>
      </c>
      <c r="M71" s="181"/>
      <c r="N71" s="188">
        <v>0</v>
      </c>
      <c r="P71" s="29"/>
      <c r="V71" s="29"/>
    </row>
    <row r="72" spans="3:22">
      <c r="D72" s="26" t="s">
        <v>126</v>
      </c>
      <c r="G72" s="27"/>
      <c r="H72" s="167"/>
      <c r="I72" s="182"/>
      <c r="J72" s="167"/>
      <c r="K72" s="182"/>
      <c r="L72" s="167"/>
      <c r="M72" s="181"/>
      <c r="N72" s="167"/>
    </row>
    <row r="73" spans="3:22">
      <c r="D73" s="26" t="s">
        <v>305</v>
      </c>
      <c r="E73" s="26" t="s">
        <v>307</v>
      </c>
      <c r="F73" s="27">
        <v>4.7</v>
      </c>
      <c r="G73" s="27"/>
      <c r="H73" s="167">
        <v>22241</v>
      </c>
      <c r="I73" s="178"/>
      <c r="J73" s="167">
        <v>22701</v>
      </c>
      <c r="K73" s="189"/>
      <c r="L73" s="167">
        <v>7</v>
      </c>
      <c r="M73" s="181"/>
      <c r="N73" s="167">
        <v>6</v>
      </c>
      <c r="P73" s="29"/>
      <c r="V73" s="29"/>
    </row>
    <row r="74" spans="3:22">
      <c r="D74" s="26" t="s">
        <v>305</v>
      </c>
      <c r="E74" s="26" t="s">
        <v>306</v>
      </c>
      <c r="F74" s="27">
        <v>24</v>
      </c>
      <c r="G74" s="27"/>
      <c r="H74" s="167">
        <v>180480</v>
      </c>
      <c r="I74" s="178"/>
      <c r="J74" s="167">
        <v>175427</v>
      </c>
      <c r="K74" s="189"/>
      <c r="L74" s="167">
        <v>27706</v>
      </c>
      <c r="M74" s="181"/>
      <c r="N74" s="167">
        <v>25462</v>
      </c>
      <c r="P74" s="29"/>
      <c r="V74" s="29"/>
    </row>
    <row r="75" spans="3:22">
      <c r="D75" s="26" t="s">
        <v>217</v>
      </c>
      <c r="G75" s="27"/>
      <c r="H75" s="167">
        <v>66470</v>
      </c>
      <c r="I75" s="178"/>
      <c r="J75" s="167">
        <v>66470</v>
      </c>
      <c r="K75" s="189"/>
      <c r="L75" s="167">
        <v>66470</v>
      </c>
      <c r="M75" s="181"/>
      <c r="N75" s="167">
        <v>66470</v>
      </c>
      <c r="P75" s="29"/>
      <c r="V75" s="29"/>
    </row>
    <row r="76" spans="3:22">
      <c r="D76" s="26" t="s">
        <v>181</v>
      </c>
      <c r="F76" s="27">
        <v>25</v>
      </c>
      <c r="G76" s="27"/>
      <c r="H76" s="167">
        <v>4066</v>
      </c>
      <c r="I76" s="178"/>
      <c r="J76" s="167">
        <v>3365</v>
      </c>
      <c r="K76" s="189"/>
      <c r="L76" s="167">
        <v>2142</v>
      </c>
      <c r="M76" s="181"/>
      <c r="N76" s="167">
        <v>1842</v>
      </c>
      <c r="P76" s="29"/>
      <c r="V76" s="29"/>
    </row>
    <row r="77" spans="3:22">
      <c r="D77" s="26" t="s">
        <v>133</v>
      </c>
      <c r="F77" s="27">
        <v>26</v>
      </c>
      <c r="G77" s="27"/>
      <c r="H77" s="167">
        <v>72000</v>
      </c>
      <c r="I77" s="178"/>
      <c r="J77" s="167">
        <v>93000</v>
      </c>
      <c r="K77" s="189"/>
      <c r="L77" s="179">
        <v>0</v>
      </c>
      <c r="M77" s="179"/>
      <c r="N77" s="179">
        <v>0</v>
      </c>
      <c r="P77" s="29"/>
      <c r="V77" s="29"/>
    </row>
    <row r="78" spans="3:22">
      <c r="D78" s="26" t="s">
        <v>136</v>
      </c>
      <c r="F78" s="27">
        <v>27</v>
      </c>
      <c r="G78" s="27"/>
      <c r="H78" s="167">
        <v>0</v>
      </c>
      <c r="I78" s="178"/>
      <c r="J78" s="167">
        <v>49318</v>
      </c>
      <c r="K78" s="189"/>
      <c r="L78" s="179">
        <v>0</v>
      </c>
      <c r="M78" s="179"/>
      <c r="N78" s="179">
        <v>49318</v>
      </c>
      <c r="P78" s="29"/>
      <c r="V78" s="29"/>
    </row>
    <row r="79" spans="3:22">
      <c r="D79" s="26" t="s">
        <v>311</v>
      </c>
      <c r="F79" s="27">
        <v>30</v>
      </c>
      <c r="G79" s="27"/>
      <c r="H79" s="177">
        <v>9210</v>
      </c>
      <c r="I79" s="178"/>
      <c r="J79" s="179">
        <v>0</v>
      </c>
      <c r="K79" s="180"/>
      <c r="L79" s="179">
        <v>9210</v>
      </c>
      <c r="M79" s="179"/>
      <c r="N79" s="179">
        <v>0</v>
      </c>
      <c r="P79" s="29"/>
      <c r="V79" s="29"/>
    </row>
    <row r="80" spans="3:22">
      <c r="D80" s="26" t="s">
        <v>139</v>
      </c>
      <c r="F80" s="27">
        <v>4.8</v>
      </c>
      <c r="G80" s="27"/>
      <c r="H80" s="177">
        <v>16818</v>
      </c>
      <c r="I80" s="178"/>
      <c r="J80" s="179">
        <v>19476</v>
      </c>
      <c r="K80" s="189"/>
      <c r="L80" s="179">
        <v>0</v>
      </c>
      <c r="M80" s="179"/>
      <c r="N80" s="179">
        <v>0</v>
      </c>
      <c r="P80" s="29"/>
      <c r="V80" s="29"/>
    </row>
    <row r="81" spans="3:22">
      <c r="D81" s="26" t="s">
        <v>140</v>
      </c>
      <c r="F81" s="27">
        <v>28</v>
      </c>
      <c r="G81" s="27"/>
      <c r="H81" s="177">
        <v>20045</v>
      </c>
      <c r="I81" s="178"/>
      <c r="J81" s="179">
        <v>21694</v>
      </c>
      <c r="K81" s="189"/>
      <c r="L81" s="179">
        <v>0</v>
      </c>
      <c r="M81" s="179"/>
      <c r="N81" s="179">
        <v>0</v>
      </c>
      <c r="P81" s="29"/>
      <c r="V81" s="29"/>
    </row>
    <row r="82" spans="3:22">
      <c r="D82" s="26" t="s">
        <v>129</v>
      </c>
      <c r="F82" s="27">
        <v>29</v>
      </c>
      <c r="G82" s="27"/>
      <c r="H82" s="177">
        <v>18690</v>
      </c>
      <c r="I82" s="178"/>
      <c r="J82" s="179">
        <v>27733</v>
      </c>
      <c r="K82" s="189"/>
      <c r="L82" s="179">
        <v>0</v>
      </c>
      <c r="M82" s="179"/>
      <c r="N82" s="179">
        <v>0</v>
      </c>
      <c r="P82" s="29"/>
      <c r="V82" s="29"/>
    </row>
    <row r="83" spans="3:22">
      <c r="D83" s="26" t="s">
        <v>137</v>
      </c>
      <c r="G83" s="27"/>
      <c r="H83" s="177">
        <v>2507</v>
      </c>
      <c r="I83" s="178"/>
      <c r="J83" s="179">
        <v>2512</v>
      </c>
      <c r="K83" s="189"/>
      <c r="L83" s="179">
        <v>0</v>
      </c>
      <c r="M83" s="179"/>
      <c r="N83" s="179">
        <v>0</v>
      </c>
      <c r="P83" s="29"/>
      <c r="V83" s="29"/>
    </row>
    <row r="84" spans="3:22">
      <c r="D84" s="26" t="s">
        <v>19</v>
      </c>
      <c r="G84" s="27"/>
      <c r="H84" s="167">
        <v>15080</v>
      </c>
      <c r="I84" s="178"/>
      <c r="J84" s="167">
        <v>15050</v>
      </c>
      <c r="K84" s="189"/>
      <c r="L84" s="167">
        <v>944</v>
      </c>
      <c r="M84" s="181"/>
      <c r="N84" s="167">
        <v>915</v>
      </c>
      <c r="P84" s="29"/>
      <c r="V84" s="29"/>
    </row>
    <row r="85" spans="3:22" ht="20.399999999999999">
      <c r="C85" s="31" t="s">
        <v>20</v>
      </c>
      <c r="G85" s="27"/>
      <c r="H85" s="186">
        <f>SUM(H71:H84)</f>
        <v>437191</v>
      </c>
      <c r="I85" s="182"/>
      <c r="J85" s="186">
        <f>SUM(J71:J84)</f>
        <v>509456</v>
      </c>
      <c r="K85" s="182"/>
      <c r="L85" s="186">
        <f>SUM(L71:L84)</f>
        <v>106479</v>
      </c>
      <c r="M85" s="181"/>
      <c r="N85" s="186">
        <f>SUM(N71:N84)</f>
        <v>144013</v>
      </c>
      <c r="P85" s="29"/>
      <c r="V85" s="29"/>
    </row>
    <row r="86" spans="3:22" ht="20.399999999999999">
      <c r="D86" s="31"/>
      <c r="E86" s="31"/>
      <c r="G86" s="27"/>
      <c r="I86" s="2"/>
      <c r="K86" s="2"/>
      <c r="M86" s="9"/>
      <c r="N86" s="8"/>
    </row>
    <row r="87" spans="3:22" ht="20.399999999999999">
      <c r="C87" s="31" t="s">
        <v>21</v>
      </c>
      <c r="G87" s="27"/>
      <c r="I87" s="2"/>
      <c r="K87" s="2"/>
      <c r="M87" s="9"/>
      <c r="N87" s="8"/>
    </row>
    <row r="88" spans="3:22">
      <c r="D88" s="26" t="s">
        <v>22</v>
      </c>
      <c r="F88" s="27">
        <v>25</v>
      </c>
      <c r="G88" s="27"/>
      <c r="H88" s="177">
        <v>9476</v>
      </c>
      <c r="I88" s="178"/>
      <c r="J88" s="179">
        <v>8050</v>
      </c>
      <c r="K88" s="180"/>
      <c r="L88" s="179">
        <v>5878</v>
      </c>
      <c r="M88" s="181"/>
      <c r="N88" s="179">
        <v>4817</v>
      </c>
      <c r="P88" s="29"/>
      <c r="V88" s="29"/>
    </row>
    <row r="89" spans="3:22">
      <c r="D89" s="26" t="s">
        <v>134</v>
      </c>
      <c r="F89" s="27">
        <v>26</v>
      </c>
      <c r="G89" s="27"/>
      <c r="H89" s="190">
        <v>1404937</v>
      </c>
      <c r="I89" s="178"/>
      <c r="J89" s="190">
        <v>1362543</v>
      </c>
      <c r="K89" s="180"/>
      <c r="L89" s="180">
        <v>60000</v>
      </c>
      <c r="M89" s="179"/>
      <c r="N89" s="180">
        <v>0</v>
      </c>
      <c r="P89" s="29"/>
      <c r="V89" s="29"/>
    </row>
    <row r="90" spans="3:22">
      <c r="D90" s="26" t="s">
        <v>135</v>
      </c>
      <c r="F90" s="27">
        <v>30</v>
      </c>
      <c r="G90" s="27"/>
      <c r="H90" s="190">
        <v>82696</v>
      </c>
      <c r="I90" s="178"/>
      <c r="J90" s="190">
        <v>91518</v>
      </c>
      <c r="K90" s="180"/>
      <c r="L90" s="180">
        <v>82696</v>
      </c>
      <c r="M90" s="179"/>
      <c r="N90" s="180">
        <v>91518</v>
      </c>
      <c r="P90" s="29"/>
      <c r="V90" s="29"/>
    </row>
    <row r="91" spans="3:22">
      <c r="D91" s="26" t="s">
        <v>23</v>
      </c>
      <c r="F91" s="27">
        <v>31</v>
      </c>
      <c r="G91" s="27"/>
      <c r="H91" s="177">
        <v>3408</v>
      </c>
      <c r="I91" s="178"/>
      <c r="J91" s="179">
        <v>3168</v>
      </c>
      <c r="K91" s="180"/>
      <c r="L91" s="179">
        <v>1267</v>
      </c>
      <c r="M91" s="179"/>
      <c r="N91" s="179">
        <v>1189</v>
      </c>
      <c r="P91" s="29"/>
      <c r="V91" s="29"/>
    </row>
    <row r="92" spans="3:22">
      <c r="D92" s="26" t="s">
        <v>175</v>
      </c>
      <c r="F92" s="27">
        <v>35.4</v>
      </c>
      <c r="G92" s="27"/>
      <c r="H92" s="177">
        <v>96625</v>
      </c>
      <c r="I92" s="178"/>
      <c r="J92" s="179">
        <v>97088</v>
      </c>
      <c r="K92" s="180"/>
      <c r="L92" s="179">
        <v>0</v>
      </c>
      <c r="M92" s="179"/>
      <c r="N92" s="179">
        <v>0</v>
      </c>
      <c r="P92" s="29"/>
      <c r="V92" s="29"/>
    </row>
    <row r="93" spans="3:22">
      <c r="D93" s="26" t="s">
        <v>24</v>
      </c>
      <c r="G93" s="27"/>
      <c r="H93" s="167">
        <v>0</v>
      </c>
      <c r="I93" s="178"/>
      <c r="J93" s="167">
        <v>4013</v>
      </c>
      <c r="K93" s="181"/>
      <c r="L93" s="167">
        <v>0</v>
      </c>
      <c r="M93" s="181"/>
      <c r="N93" s="167">
        <v>4013</v>
      </c>
      <c r="P93" s="29"/>
      <c r="V93" s="29"/>
    </row>
    <row r="94" spans="3:22" ht="20.399999999999999">
      <c r="C94" s="31" t="s">
        <v>25</v>
      </c>
      <c r="G94" s="27"/>
      <c r="H94" s="186">
        <f>SUM(H88:H93)</f>
        <v>1597142</v>
      </c>
      <c r="I94" s="182"/>
      <c r="J94" s="186">
        <f>SUM(J88:J93)</f>
        <v>1566380</v>
      </c>
      <c r="K94" s="182"/>
      <c r="L94" s="186">
        <f>SUM(L88:L93)</f>
        <v>149841</v>
      </c>
      <c r="M94" s="181"/>
      <c r="N94" s="186">
        <f>SUM(N88:N93)</f>
        <v>101537</v>
      </c>
      <c r="P94" s="29"/>
      <c r="V94" s="29"/>
    </row>
    <row r="95" spans="3:22" ht="20.399999999999999">
      <c r="C95" s="31" t="s">
        <v>26</v>
      </c>
      <c r="G95" s="27"/>
      <c r="H95" s="191">
        <f>+H94+H85</f>
        <v>2034333</v>
      </c>
      <c r="I95" s="182"/>
      <c r="J95" s="191">
        <f>+J94+J85</f>
        <v>2075836</v>
      </c>
      <c r="K95" s="182"/>
      <c r="L95" s="191">
        <f>+L94+L85</f>
        <v>256320</v>
      </c>
      <c r="M95" s="192"/>
      <c r="N95" s="191">
        <f>+N94+N85</f>
        <v>245550</v>
      </c>
      <c r="P95" s="29"/>
      <c r="V95" s="29"/>
    </row>
    <row r="96" spans="3:22" ht="20.399999999999999">
      <c r="D96" s="31"/>
      <c r="E96" s="31"/>
      <c r="G96" s="27"/>
      <c r="H96" s="9"/>
      <c r="I96" s="2"/>
      <c r="J96" s="9"/>
      <c r="K96" s="2"/>
      <c r="L96" s="11"/>
      <c r="M96" s="10"/>
      <c r="N96" s="11"/>
    </row>
    <row r="97" spans="3:14">
      <c r="C97" s="35" t="s">
        <v>319</v>
      </c>
      <c r="D97" s="35"/>
      <c r="E97" s="35"/>
      <c r="G97" s="27"/>
      <c r="H97" s="9"/>
      <c r="I97" s="2"/>
      <c r="J97" s="9"/>
      <c r="K97" s="2"/>
      <c r="L97" s="11"/>
      <c r="M97" s="10"/>
      <c r="N97" s="11"/>
    </row>
    <row r="98" spans="3:14" ht="20.399999999999999">
      <c r="D98" s="31"/>
      <c r="E98" s="31"/>
      <c r="G98" s="27"/>
      <c r="H98" s="9"/>
      <c r="I98" s="2"/>
      <c r="J98" s="9"/>
      <c r="K98" s="2"/>
      <c r="L98" s="11"/>
      <c r="M98" s="10"/>
      <c r="N98" s="11"/>
    </row>
    <row r="99" spans="3:14" ht="20.399999999999999">
      <c r="D99" s="31"/>
      <c r="E99" s="31"/>
      <c r="G99" s="27"/>
      <c r="H99" s="9"/>
      <c r="I99" s="2"/>
      <c r="J99" s="9"/>
      <c r="K99" s="2"/>
      <c r="L99" s="11"/>
      <c r="M99" s="10"/>
      <c r="N99" s="11"/>
    </row>
    <row r="100" spans="3:14" ht="20.399999999999999">
      <c r="D100" s="31"/>
      <c r="E100" s="31"/>
      <c r="G100" s="27"/>
      <c r="H100" s="9"/>
      <c r="I100" s="2"/>
      <c r="J100" s="9"/>
      <c r="K100" s="2"/>
      <c r="L100" s="11"/>
      <c r="M100" s="10"/>
      <c r="N100" s="11"/>
    </row>
    <row r="102" spans="3:14" ht="20.399999999999999">
      <c r="D102" s="31"/>
      <c r="E102" s="31"/>
      <c r="G102" s="27"/>
      <c r="H102" s="9"/>
      <c r="I102" s="2"/>
      <c r="J102" s="9"/>
      <c r="K102" s="2"/>
      <c r="L102" s="11"/>
      <c r="M102" s="10"/>
      <c r="N102" s="11"/>
    </row>
    <row r="103" spans="3:14" ht="20.399999999999999">
      <c r="D103" s="31"/>
      <c r="E103" s="31"/>
      <c r="G103" s="27"/>
      <c r="H103" s="9"/>
      <c r="I103" s="2"/>
      <c r="J103" s="9"/>
      <c r="K103" s="2"/>
      <c r="L103" s="11"/>
      <c r="M103" s="10"/>
      <c r="N103" s="11"/>
    </row>
    <row r="104" spans="3:14" ht="20.399999999999999">
      <c r="D104" s="31"/>
      <c r="E104" s="31"/>
      <c r="G104" s="27"/>
      <c r="H104" s="9"/>
      <c r="I104" s="2"/>
      <c r="J104" s="9"/>
      <c r="K104" s="2"/>
      <c r="L104" s="11"/>
      <c r="M104" s="10"/>
      <c r="N104" s="11"/>
    </row>
    <row r="105" spans="3:14" ht="20.399999999999999">
      <c r="D105" s="31"/>
      <c r="E105" s="31"/>
      <c r="G105" s="27"/>
      <c r="H105" s="9"/>
      <c r="I105" s="2"/>
      <c r="J105" s="9"/>
      <c r="K105" s="2"/>
      <c r="L105" s="11"/>
      <c r="M105" s="10"/>
      <c r="N105" s="11"/>
    </row>
    <row r="106" spans="3:14">
      <c r="C106" s="254" t="s">
        <v>309</v>
      </c>
      <c r="D106" s="254"/>
      <c r="E106" s="254"/>
      <c r="F106" s="254"/>
      <c r="G106" s="254"/>
      <c r="H106" s="254"/>
      <c r="I106" s="254"/>
      <c r="J106" s="254"/>
      <c r="K106" s="254"/>
      <c r="L106" s="254"/>
      <c r="M106" s="254"/>
      <c r="N106" s="254"/>
    </row>
    <row r="107" spans="3:14">
      <c r="C107" s="255" t="s">
        <v>310</v>
      </c>
      <c r="D107" s="255"/>
      <c r="E107" s="255"/>
      <c r="F107" s="255"/>
      <c r="G107" s="255"/>
      <c r="H107" s="255"/>
      <c r="I107" s="255"/>
      <c r="J107" s="255"/>
      <c r="K107" s="255"/>
      <c r="L107" s="255"/>
      <c r="M107" s="255"/>
      <c r="N107" s="255"/>
    </row>
    <row r="108" spans="3:14">
      <c r="D108" s="27"/>
      <c r="E108" s="27"/>
      <c r="G108" s="27"/>
      <c r="H108" s="24"/>
      <c r="I108" s="24"/>
      <c r="J108" s="24"/>
      <c r="K108" s="2"/>
      <c r="L108" s="2"/>
      <c r="M108" s="2"/>
      <c r="N108" s="2"/>
    </row>
    <row r="109" spans="3:14">
      <c r="D109" s="260" t="s">
        <v>114</v>
      </c>
      <c r="E109" s="260"/>
      <c r="F109" s="255"/>
      <c r="G109" s="255"/>
      <c r="H109" s="255"/>
      <c r="I109" s="255"/>
      <c r="J109" s="255"/>
      <c r="K109" s="255"/>
      <c r="L109" s="255"/>
      <c r="M109" s="255"/>
      <c r="N109" s="255"/>
    </row>
    <row r="110" spans="3:14">
      <c r="D110" s="25"/>
      <c r="E110" s="25"/>
      <c r="G110" s="27"/>
      <c r="H110" s="2"/>
      <c r="I110" s="2"/>
      <c r="J110" s="2"/>
      <c r="K110" s="2"/>
      <c r="L110" s="2"/>
      <c r="M110" s="2"/>
      <c r="N110" s="2"/>
    </row>
    <row r="111" spans="3:14">
      <c r="D111" s="25"/>
      <c r="E111" s="25"/>
      <c r="G111" s="27"/>
      <c r="H111" s="2"/>
      <c r="I111" s="2"/>
      <c r="J111" s="2"/>
      <c r="K111" s="2"/>
      <c r="L111" s="2"/>
      <c r="M111" s="2"/>
      <c r="N111" s="2"/>
    </row>
    <row r="112" spans="3:14" ht="20.399999999999999">
      <c r="D112" s="256" t="s">
        <v>37</v>
      </c>
      <c r="E112" s="256"/>
      <c r="F112" s="256"/>
      <c r="G112" s="256"/>
      <c r="H112" s="256"/>
      <c r="I112" s="256"/>
      <c r="J112" s="256"/>
      <c r="K112" s="256"/>
      <c r="L112" s="256"/>
      <c r="M112" s="256"/>
      <c r="N112" s="256"/>
    </row>
    <row r="113" spans="3:22" ht="20.399999999999999">
      <c r="D113" s="256" t="s">
        <v>119</v>
      </c>
      <c r="E113" s="256"/>
      <c r="F113" s="256"/>
      <c r="G113" s="256"/>
      <c r="H113" s="256"/>
      <c r="I113" s="256"/>
      <c r="J113" s="256"/>
      <c r="K113" s="256"/>
      <c r="L113" s="256"/>
      <c r="M113" s="256"/>
      <c r="N113" s="256"/>
    </row>
    <row r="114" spans="3:22" ht="20.399999999999999">
      <c r="D114" s="256" t="str">
        <f>$D$4</f>
        <v>AT MARCH 31, 2025</v>
      </c>
      <c r="E114" s="256"/>
      <c r="F114" s="261"/>
      <c r="G114" s="261"/>
      <c r="H114" s="261"/>
      <c r="I114" s="261"/>
      <c r="J114" s="261"/>
      <c r="K114" s="261"/>
      <c r="L114" s="261"/>
      <c r="M114" s="261"/>
      <c r="N114" s="261"/>
    </row>
    <row r="115" spans="3:22" ht="20.399999999999999">
      <c r="D115" s="30"/>
      <c r="E115" s="30"/>
      <c r="F115" s="30"/>
      <c r="G115" s="30"/>
      <c r="H115" s="3"/>
      <c r="I115" s="3"/>
      <c r="J115" s="3"/>
      <c r="K115" s="3"/>
      <c r="L115" s="3"/>
      <c r="M115" s="3"/>
      <c r="N115" s="3"/>
    </row>
    <row r="116" spans="3:22" ht="20.399999999999999">
      <c r="D116" s="32"/>
      <c r="E116" s="32"/>
      <c r="H116" s="257" t="s">
        <v>284</v>
      </c>
      <c r="I116" s="257"/>
      <c r="J116" s="257"/>
      <c r="K116" s="257"/>
      <c r="L116" s="257"/>
      <c r="M116" s="257"/>
      <c r="N116" s="257"/>
    </row>
    <row r="117" spans="3:22" ht="20.399999999999999">
      <c r="D117" s="32"/>
      <c r="E117" s="32"/>
      <c r="H117" s="259" t="s">
        <v>35</v>
      </c>
      <c r="I117" s="259"/>
      <c r="J117" s="259"/>
      <c r="K117" s="259"/>
      <c r="L117" s="259" t="s">
        <v>36</v>
      </c>
      <c r="M117" s="259"/>
      <c r="N117" s="259"/>
    </row>
    <row r="118" spans="3:22" ht="20.399999999999999">
      <c r="F118" s="33" t="s">
        <v>34</v>
      </c>
      <c r="G118" s="34"/>
      <c r="H118" s="5" t="s">
        <v>286</v>
      </c>
      <c r="I118" s="3"/>
      <c r="J118" s="5" t="s">
        <v>223</v>
      </c>
      <c r="K118" s="3"/>
      <c r="L118" s="5" t="s">
        <v>286</v>
      </c>
      <c r="M118" s="3"/>
      <c r="N118" s="5" t="s">
        <v>223</v>
      </c>
    </row>
    <row r="119" spans="3:22" ht="39.6">
      <c r="D119" s="31"/>
      <c r="E119" s="31"/>
      <c r="F119" s="34"/>
      <c r="G119" s="34"/>
      <c r="H119" s="22" t="s">
        <v>285</v>
      </c>
      <c r="I119" s="22"/>
      <c r="J119" s="22" t="s">
        <v>149</v>
      </c>
      <c r="K119" s="23"/>
      <c r="L119" s="22" t="s">
        <v>285</v>
      </c>
      <c r="M119" s="22"/>
      <c r="N119" s="22" t="s">
        <v>149</v>
      </c>
    </row>
    <row r="120" spans="3:22" ht="20.399999999999999">
      <c r="C120" s="262" t="s">
        <v>27</v>
      </c>
      <c r="D120" s="262"/>
      <c r="E120" s="174"/>
      <c r="G120" s="27"/>
      <c r="H120" s="9"/>
      <c r="I120" s="2"/>
      <c r="J120" s="9"/>
      <c r="K120" s="2"/>
      <c r="L120" s="11"/>
      <c r="M120" s="9"/>
      <c r="N120" s="11"/>
    </row>
    <row r="121" spans="3:22">
      <c r="D121" s="37" t="s">
        <v>28</v>
      </c>
      <c r="E121" s="37"/>
      <c r="G121" s="27"/>
      <c r="H121" s="9"/>
      <c r="I121" s="2"/>
      <c r="J121" s="9"/>
      <c r="K121" s="2"/>
      <c r="L121" s="11"/>
      <c r="M121" s="9"/>
      <c r="N121" s="11"/>
    </row>
    <row r="122" spans="3:22" hidden="1">
      <c r="D122" s="25" t="s">
        <v>218</v>
      </c>
      <c r="E122" s="25"/>
      <c r="F122" s="27">
        <v>33</v>
      </c>
      <c r="G122" s="27"/>
      <c r="H122" s="102"/>
      <c r="I122" s="103"/>
      <c r="J122" s="102"/>
      <c r="K122" s="102"/>
      <c r="L122" s="102"/>
      <c r="M122" s="102"/>
      <c r="N122" s="102"/>
      <c r="P122" s="29"/>
      <c r="V122" s="29"/>
    </row>
    <row r="123" spans="3:22" ht="20.399999999999999" thickBot="1">
      <c r="D123" s="25" t="s">
        <v>143</v>
      </c>
      <c r="E123" s="25"/>
      <c r="F123" s="27">
        <v>33</v>
      </c>
      <c r="G123" s="27"/>
      <c r="H123" s="231">
        <v>23580048</v>
      </c>
      <c r="I123" s="103"/>
      <c r="J123" s="231">
        <v>23580048</v>
      </c>
      <c r="K123" s="185"/>
      <c r="L123" s="231">
        <v>23580048</v>
      </c>
      <c r="M123" s="185"/>
      <c r="N123" s="231">
        <v>23580048</v>
      </c>
      <c r="P123" s="29"/>
      <c r="V123" s="29"/>
    </row>
    <row r="124" spans="3:22" ht="20.399999999999999" thickTop="1">
      <c r="D124" s="25" t="s">
        <v>120</v>
      </c>
      <c r="E124" s="25"/>
      <c r="G124" s="27"/>
      <c r="H124" s="105"/>
      <c r="I124" s="106"/>
      <c r="J124" s="105"/>
      <c r="K124" s="279"/>
      <c r="L124" s="105"/>
      <c r="M124" s="280"/>
      <c r="N124" s="105"/>
    </row>
    <row r="125" spans="3:22" hidden="1">
      <c r="D125" s="37" t="s">
        <v>199</v>
      </c>
      <c r="E125" s="37"/>
      <c r="G125" s="27"/>
      <c r="H125" s="102"/>
      <c r="I125" s="103"/>
      <c r="J125" s="102"/>
      <c r="K125" s="102"/>
      <c r="L125" s="102"/>
      <c r="M125" s="102"/>
      <c r="N125" s="102"/>
    </row>
    <row r="126" spans="3:22" hidden="1">
      <c r="D126" s="37" t="s">
        <v>278</v>
      </c>
      <c r="E126" s="37"/>
      <c r="G126" s="27"/>
      <c r="H126" s="102"/>
      <c r="I126" s="103"/>
      <c r="J126" s="102"/>
      <c r="K126" s="102"/>
      <c r="L126" s="102"/>
      <c r="M126" s="102"/>
      <c r="N126" s="107"/>
    </row>
    <row r="127" spans="3:22">
      <c r="D127" s="37" t="s">
        <v>156</v>
      </c>
      <c r="E127" s="37"/>
      <c r="F127" s="27">
        <v>33</v>
      </c>
      <c r="G127" s="27"/>
      <c r="H127" s="182">
        <v>16470979</v>
      </c>
      <c r="I127" s="103"/>
      <c r="J127" s="182">
        <v>16470979</v>
      </c>
      <c r="K127" s="182"/>
      <c r="L127" s="182">
        <v>16470979</v>
      </c>
      <c r="M127" s="182"/>
      <c r="N127" s="182">
        <v>16470979</v>
      </c>
      <c r="O127" s="38"/>
      <c r="P127" s="29"/>
      <c r="V127" s="29"/>
    </row>
    <row r="128" spans="3:22">
      <c r="D128" s="37" t="s">
        <v>29</v>
      </c>
      <c r="E128" s="37"/>
      <c r="F128" s="27">
        <v>33</v>
      </c>
      <c r="G128" s="27"/>
      <c r="H128" s="230">
        <v>-13182062</v>
      </c>
      <c r="I128" s="103"/>
      <c r="J128" s="230">
        <v>-13182062</v>
      </c>
      <c r="K128" s="230"/>
      <c r="L128" s="230">
        <v>-13182062</v>
      </c>
      <c r="M128" s="230"/>
      <c r="N128" s="230">
        <v>-13182062</v>
      </c>
      <c r="P128" s="29"/>
      <c r="V128" s="29"/>
    </row>
    <row r="129" spans="3:22">
      <c r="D129" s="37" t="s">
        <v>328</v>
      </c>
      <c r="E129" s="37"/>
      <c r="G129" s="27"/>
      <c r="H129" s="230">
        <v>0</v>
      </c>
      <c r="I129" s="103"/>
      <c r="J129" s="230">
        <v>0</v>
      </c>
      <c r="K129" s="230"/>
      <c r="L129" s="230">
        <v>0</v>
      </c>
      <c r="M129" s="230"/>
      <c r="N129" s="230">
        <v>0</v>
      </c>
      <c r="P129" s="29"/>
      <c r="V129" s="29"/>
    </row>
    <row r="130" spans="3:22">
      <c r="D130" s="37" t="s">
        <v>30</v>
      </c>
      <c r="E130" s="37"/>
      <c r="G130" s="27"/>
      <c r="H130" s="230">
        <v>162926</v>
      </c>
      <c r="I130" s="103"/>
      <c r="J130" s="230">
        <v>155709</v>
      </c>
      <c r="K130" s="230"/>
      <c r="L130" s="230">
        <v>-19073</v>
      </c>
      <c r="M130" s="230"/>
      <c r="N130" s="230">
        <v>-19213</v>
      </c>
      <c r="P130" s="29"/>
      <c r="V130" s="29"/>
    </row>
    <row r="131" spans="3:22">
      <c r="D131" s="37" t="s">
        <v>31</v>
      </c>
      <c r="E131" s="37"/>
      <c r="G131" s="27"/>
      <c r="H131" s="232">
        <v>-4204</v>
      </c>
      <c r="I131" s="103"/>
      <c r="J131" s="232">
        <v>-4234</v>
      </c>
      <c r="K131" s="230"/>
      <c r="L131" s="232">
        <v>0</v>
      </c>
      <c r="M131" s="230"/>
      <c r="N131" s="232">
        <v>0</v>
      </c>
      <c r="P131" s="29"/>
      <c r="V131" s="29"/>
    </row>
    <row r="132" spans="3:22">
      <c r="D132" s="37" t="s">
        <v>141</v>
      </c>
      <c r="E132" s="37"/>
      <c r="G132" s="27"/>
      <c r="H132" s="251">
        <f>SUM(H124:H131)</f>
        <v>3447639</v>
      </c>
      <c r="I132" s="252"/>
      <c r="J132" s="251">
        <f>SUM(J124:J131)</f>
        <v>3440392</v>
      </c>
      <c r="K132" s="252"/>
      <c r="L132" s="251">
        <f>SUM(L124:L131)</f>
        <v>3269844</v>
      </c>
      <c r="M132" s="253"/>
      <c r="N132" s="251">
        <f>SUM(N124:N131)</f>
        <v>3269704</v>
      </c>
      <c r="P132" s="29"/>
      <c r="V132" s="29"/>
    </row>
    <row r="133" spans="3:22">
      <c r="D133" s="37" t="s">
        <v>32</v>
      </c>
      <c r="E133" s="37"/>
      <c r="G133" s="27"/>
      <c r="H133" s="182">
        <v>859179</v>
      </c>
      <c r="I133" s="168"/>
      <c r="J133" s="208">
        <v>858995</v>
      </c>
      <c r="K133" s="53"/>
      <c r="L133" s="233">
        <v>0</v>
      </c>
      <c r="M133" s="233"/>
      <c r="N133" s="233">
        <v>0</v>
      </c>
      <c r="P133" s="29"/>
      <c r="V133" s="29"/>
    </row>
    <row r="134" spans="3:22" ht="20.399999999999999">
      <c r="C134" s="31" t="s">
        <v>108</v>
      </c>
      <c r="G134" s="27"/>
      <c r="H134" s="186">
        <f>SUM(H132:H133)</f>
        <v>4306818</v>
      </c>
      <c r="I134" s="182"/>
      <c r="J134" s="186">
        <f>SUM(J132:J133)</f>
        <v>4299387</v>
      </c>
      <c r="K134" s="182"/>
      <c r="L134" s="186">
        <f>SUM(L132:L133)</f>
        <v>3269844</v>
      </c>
      <c r="M134" s="181"/>
      <c r="N134" s="186">
        <f>SUM(N132:N133)</f>
        <v>3269704</v>
      </c>
      <c r="P134" s="29"/>
      <c r="V134" s="29"/>
    </row>
    <row r="135" spans="3:22" ht="21" thickBot="1">
      <c r="C135" s="31" t="s">
        <v>33</v>
      </c>
      <c r="G135" s="27"/>
      <c r="H135" s="187">
        <f>+H95+H134</f>
        <v>6341151</v>
      </c>
      <c r="I135" s="182"/>
      <c r="J135" s="187">
        <f>+J95+J134</f>
        <v>6375223</v>
      </c>
      <c r="K135" s="182"/>
      <c r="L135" s="187">
        <f>+L95+L134</f>
        <v>3526164</v>
      </c>
      <c r="M135" s="181"/>
      <c r="N135" s="187">
        <f>+N95+N134</f>
        <v>3515254</v>
      </c>
      <c r="P135" s="29"/>
      <c r="V135" s="29"/>
    </row>
    <row r="136" spans="3:22" ht="20.399999999999999" thickTop="1">
      <c r="D136" s="39"/>
      <c r="E136" s="39"/>
      <c r="F136" s="40"/>
      <c r="G136" s="41"/>
      <c r="H136" s="12"/>
      <c r="I136" s="12"/>
      <c r="J136" s="12"/>
      <c r="K136" s="12"/>
      <c r="L136" s="12"/>
      <c r="M136" s="12"/>
      <c r="N136" s="12"/>
    </row>
    <row r="137" spans="3:22">
      <c r="C137" s="35" t="s">
        <v>319</v>
      </c>
      <c r="D137" s="35"/>
      <c r="E137" s="35"/>
      <c r="F137" s="40"/>
      <c r="G137" s="41"/>
      <c r="H137" s="12"/>
      <c r="I137" s="12"/>
      <c r="J137" s="12"/>
      <c r="K137" s="12"/>
      <c r="L137" s="12"/>
      <c r="M137" s="12"/>
      <c r="N137" s="12"/>
    </row>
    <row r="138" spans="3:22">
      <c r="D138" s="35"/>
      <c r="E138" s="35"/>
      <c r="F138" s="40"/>
      <c r="G138" s="41"/>
      <c r="H138" s="12"/>
      <c r="I138" s="12"/>
      <c r="J138" s="12"/>
      <c r="K138" s="12"/>
      <c r="L138" s="12"/>
      <c r="M138" s="12"/>
      <c r="N138" s="12"/>
    </row>
    <row r="139" spans="3:22">
      <c r="D139" s="35"/>
      <c r="E139" s="35"/>
      <c r="F139" s="40"/>
      <c r="G139" s="41"/>
      <c r="H139" s="12"/>
      <c r="I139" s="12"/>
      <c r="J139" s="12"/>
      <c r="K139" s="12"/>
      <c r="L139" s="12"/>
      <c r="M139" s="12"/>
      <c r="N139" s="12"/>
    </row>
    <row r="140" spans="3:22">
      <c r="D140" s="35"/>
      <c r="E140" s="35"/>
      <c r="F140" s="40"/>
      <c r="G140" s="41"/>
      <c r="H140" s="12"/>
      <c r="I140" s="12"/>
      <c r="J140" s="12"/>
      <c r="K140" s="12"/>
      <c r="L140" s="12"/>
      <c r="M140" s="12"/>
      <c r="N140" s="12"/>
    </row>
    <row r="141" spans="3:22">
      <c r="D141" s="35"/>
      <c r="E141" s="35"/>
      <c r="F141" s="40"/>
      <c r="G141" s="41"/>
      <c r="H141" s="12"/>
      <c r="I141" s="12"/>
      <c r="J141" s="12"/>
      <c r="K141" s="12"/>
      <c r="L141" s="12"/>
      <c r="M141" s="12"/>
      <c r="N141" s="12"/>
    </row>
    <row r="142" spans="3:22">
      <c r="D142" s="35"/>
      <c r="E142" s="35"/>
      <c r="F142" s="40"/>
      <c r="G142" s="41"/>
      <c r="H142" s="12"/>
      <c r="I142" s="12"/>
      <c r="J142" s="12"/>
      <c r="K142" s="12"/>
      <c r="L142" s="12"/>
      <c r="M142" s="12"/>
      <c r="N142" s="12"/>
    </row>
    <row r="143" spans="3:22">
      <c r="D143" s="35"/>
      <c r="E143" s="35"/>
      <c r="F143" s="40"/>
      <c r="G143" s="41"/>
      <c r="H143" s="12"/>
      <c r="I143" s="12"/>
      <c r="J143" s="12"/>
      <c r="K143" s="12"/>
      <c r="L143" s="12"/>
      <c r="M143" s="12"/>
      <c r="N143" s="12"/>
    </row>
    <row r="144" spans="3:22">
      <c r="D144" s="35"/>
      <c r="E144" s="35"/>
      <c r="F144" s="40"/>
      <c r="G144" s="41"/>
      <c r="H144" s="12"/>
      <c r="I144" s="12"/>
      <c r="J144" s="12"/>
      <c r="K144" s="12"/>
      <c r="L144" s="12"/>
      <c r="M144" s="12"/>
      <c r="N144" s="12"/>
    </row>
    <row r="145" spans="3:14">
      <c r="D145" s="35"/>
      <c r="E145" s="35"/>
      <c r="F145" s="40"/>
      <c r="G145" s="41"/>
      <c r="H145" s="12"/>
      <c r="I145" s="12"/>
      <c r="J145" s="12"/>
      <c r="K145" s="12"/>
      <c r="L145" s="12"/>
      <c r="M145" s="12"/>
      <c r="N145" s="12"/>
    </row>
    <row r="146" spans="3:14">
      <c r="D146" s="35"/>
      <c r="E146" s="35"/>
      <c r="F146" s="40"/>
      <c r="G146" s="41"/>
      <c r="H146" s="12"/>
      <c r="I146" s="12"/>
      <c r="J146" s="12"/>
      <c r="K146" s="12"/>
      <c r="L146" s="12"/>
      <c r="M146" s="12"/>
      <c r="N146" s="12"/>
    </row>
    <row r="147" spans="3:14">
      <c r="D147" s="35"/>
      <c r="E147" s="35"/>
      <c r="F147" s="40"/>
      <c r="G147" s="41"/>
      <c r="H147" s="12"/>
      <c r="I147" s="12"/>
      <c r="J147" s="12"/>
      <c r="K147" s="12"/>
      <c r="L147" s="12"/>
      <c r="M147" s="12"/>
      <c r="N147" s="12"/>
    </row>
    <row r="148" spans="3:14">
      <c r="D148" s="35"/>
      <c r="E148" s="35"/>
      <c r="F148" s="40"/>
      <c r="G148" s="41"/>
      <c r="H148" s="12"/>
      <c r="I148" s="12"/>
      <c r="J148" s="12"/>
      <c r="K148" s="12"/>
      <c r="L148" s="12"/>
      <c r="M148" s="12"/>
      <c r="N148" s="12"/>
    </row>
    <row r="149" spans="3:14">
      <c r="D149" s="35"/>
      <c r="E149" s="35"/>
      <c r="F149" s="40"/>
      <c r="G149" s="41"/>
      <c r="H149" s="12"/>
      <c r="I149" s="12"/>
      <c r="J149" s="12"/>
      <c r="K149" s="12"/>
      <c r="L149" s="12"/>
      <c r="M149" s="12"/>
      <c r="N149" s="12"/>
    </row>
    <row r="151" spans="3:14">
      <c r="D151" s="35"/>
      <c r="E151" s="35"/>
      <c r="F151" s="40"/>
      <c r="G151" s="41"/>
      <c r="H151" s="12"/>
      <c r="I151" s="12"/>
      <c r="J151" s="12"/>
      <c r="K151" s="12"/>
      <c r="L151" s="12"/>
      <c r="M151" s="12"/>
      <c r="N151" s="12"/>
    </row>
    <row r="152" spans="3:14">
      <c r="D152" s="35"/>
      <c r="E152" s="35"/>
      <c r="F152" s="40"/>
      <c r="G152" s="41"/>
      <c r="H152" s="12"/>
      <c r="I152" s="12"/>
      <c r="J152" s="12"/>
      <c r="K152" s="12"/>
      <c r="L152" s="12"/>
      <c r="M152" s="12"/>
      <c r="N152" s="12"/>
    </row>
    <row r="153" spans="3:14">
      <c r="D153" s="35"/>
      <c r="E153" s="35"/>
      <c r="F153" s="40"/>
      <c r="G153" s="41"/>
      <c r="H153" s="12"/>
      <c r="I153" s="12"/>
      <c r="J153" s="12"/>
      <c r="K153" s="12"/>
      <c r="L153" s="12"/>
      <c r="M153" s="12"/>
      <c r="N153" s="12"/>
    </row>
    <row r="154" spans="3:14">
      <c r="D154" s="35"/>
      <c r="E154" s="35"/>
      <c r="F154" s="40"/>
      <c r="G154" s="41"/>
      <c r="H154" s="12"/>
      <c r="I154" s="12"/>
      <c r="J154" s="12"/>
      <c r="K154" s="12"/>
      <c r="L154" s="12"/>
      <c r="M154" s="12"/>
      <c r="N154" s="12"/>
    </row>
    <row r="155" spans="3:14">
      <c r="D155" s="35"/>
      <c r="E155" s="35"/>
      <c r="F155" s="40"/>
      <c r="G155" s="41"/>
      <c r="H155" s="12"/>
      <c r="I155" s="12"/>
      <c r="J155" s="12"/>
      <c r="K155" s="12"/>
      <c r="L155" s="12"/>
      <c r="M155" s="12"/>
      <c r="N155" s="12"/>
    </row>
    <row r="156" spans="3:14">
      <c r="D156" s="35"/>
      <c r="E156" s="35"/>
      <c r="F156" s="40"/>
      <c r="G156" s="41"/>
      <c r="H156" s="12"/>
      <c r="I156" s="12"/>
      <c r="J156" s="12"/>
      <c r="K156" s="12"/>
      <c r="L156" s="12"/>
      <c r="M156" s="12"/>
      <c r="N156" s="12"/>
    </row>
    <row r="157" spans="3:14">
      <c r="D157" s="35"/>
      <c r="E157" s="35"/>
      <c r="F157" s="40"/>
      <c r="G157" s="41"/>
      <c r="H157" s="12"/>
      <c r="I157" s="12"/>
      <c r="J157" s="12"/>
      <c r="K157" s="12"/>
      <c r="L157" s="12"/>
      <c r="M157" s="12"/>
      <c r="N157" s="12"/>
    </row>
    <row r="158" spans="3:14">
      <c r="D158" s="35"/>
      <c r="E158" s="35"/>
      <c r="F158" s="40"/>
      <c r="G158" s="41"/>
      <c r="H158" s="12"/>
      <c r="I158" s="12"/>
      <c r="J158" s="12"/>
      <c r="K158" s="12"/>
      <c r="L158" s="12"/>
      <c r="M158" s="12"/>
      <c r="N158" s="12"/>
    </row>
    <row r="159" spans="3:14">
      <c r="D159" s="35"/>
      <c r="E159" s="35"/>
      <c r="F159" s="40"/>
      <c r="G159" s="41"/>
      <c r="H159" s="12"/>
      <c r="I159" s="12"/>
      <c r="J159" s="12"/>
      <c r="K159" s="12"/>
      <c r="L159" s="12"/>
      <c r="M159" s="12"/>
      <c r="N159" s="12"/>
    </row>
    <row r="160" spans="3:14">
      <c r="C160" s="254" t="s">
        <v>309</v>
      </c>
      <c r="D160" s="254"/>
      <c r="E160" s="254"/>
      <c r="F160" s="254"/>
      <c r="G160" s="254"/>
      <c r="H160" s="254"/>
      <c r="I160" s="254"/>
      <c r="J160" s="254"/>
      <c r="K160" s="254"/>
      <c r="L160" s="254"/>
      <c r="M160" s="254"/>
      <c r="N160" s="254"/>
    </row>
    <row r="161" spans="3:14">
      <c r="C161" s="255" t="s">
        <v>310</v>
      </c>
      <c r="D161" s="255"/>
      <c r="E161" s="255"/>
      <c r="F161" s="255"/>
      <c r="G161" s="255"/>
      <c r="H161" s="255"/>
      <c r="I161" s="255"/>
      <c r="J161" s="255"/>
      <c r="K161" s="255"/>
      <c r="L161" s="255"/>
      <c r="M161" s="255"/>
      <c r="N161" s="255"/>
    </row>
    <row r="162" spans="3:14">
      <c r="D162" s="27"/>
      <c r="E162" s="27"/>
      <c r="G162" s="27"/>
      <c r="H162" s="24"/>
      <c r="I162" s="24"/>
      <c r="J162" s="24"/>
      <c r="K162" s="2"/>
      <c r="L162" s="2"/>
      <c r="M162" s="2"/>
      <c r="N162" s="2"/>
    </row>
    <row r="163" spans="3:14">
      <c r="D163" s="260" t="s">
        <v>142</v>
      </c>
      <c r="E163" s="260"/>
      <c r="F163" s="255"/>
      <c r="G163" s="255"/>
      <c r="H163" s="255"/>
      <c r="I163" s="255"/>
      <c r="J163" s="255"/>
      <c r="K163" s="255"/>
      <c r="L163" s="255"/>
      <c r="M163" s="255"/>
      <c r="N163" s="255"/>
    </row>
    <row r="164" spans="3:14">
      <c r="D164" s="28"/>
      <c r="E164" s="28"/>
      <c r="H164" s="13">
        <f t="shared" ref="H164:N164" si="0">+H135-H48</f>
        <v>0</v>
      </c>
      <c r="I164" s="13">
        <f t="shared" si="0"/>
        <v>0</v>
      </c>
      <c r="J164" s="13">
        <f t="shared" si="0"/>
        <v>0</v>
      </c>
      <c r="K164" s="13">
        <f t="shared" si="0"/>
        <v>0</v>
      </c>
      <c r="L164" s="13">
        <f t="shared" si="0"/>
        <v>0</v>
      </c>
      <c r="M164" s="13">
        <f t="shared" si="0"/>
        <v>0</v>
      </c>
      <c r="N164" s="13">
        <f t="shared" si="0"/>
        <v>0</v>
      </c>
    </row>
    <row r="165" spans="3:14">
      <c r="D165" s="28"/>
      <c r="E165" s="28"/>
      <c r="F165" s="27" t="s">
        <v>198</v>
      </c>
      <c r="G165" s="28" t="s">
        <v>198</v>
      </c>
      <c r="H165" s="12"/>
      <c r="I165" s="12"/>
      <c r="J165" s="12"/>
      <c r="K165" s="12"/>
      <c r="M165" s="12"/>
      <c r="N165" s="12"/>
    </row>
    <row r="166" spans="3:14">
      <c r="D166" s="28"/>
      <c r="E166" s="28"/>
    </row>
    <row r="167" spans="3:14">
      <c r="D167" s="28"/>
      <c r="E167" s="28"/>
    </row>
    <row r="168" spans="3:14">
      <c r="D168" s="28"/>
      <c r="E168" s="28"/>
    </row>
    <row r="169" spans="3:14">
      <c r="D169" s="28"/>
      <c r="E169" s="28"/>
    </row>
    <row r="170" spans="3:14">
      <c r="D170" s="28"/>
      <c r="E170" s="28"/>
    </row>
    <row r="171" spans="3:14">
      <c r="D171" s="28"/>
      <c r="E171" s="28"/>
    </row>
    <row r="172" spans="3:14">
      <c r="D172" s="28"/>
      <c r="E172" s="28"/>
    </row>
    <row r="173" spans="3:14">
      <c r="D173" s="28"/>
      <c r="E173" s="28"/>
    </row>
    <row r="174" spans="3:14">
      <c r="D174" s="28"/>
      <c r="E174" s="28"/>
    </row>
    <row r="175" spans="3:14">
      <c r="D175" s="28"/>
      <c r="E175" s="28"/>
    </row>
    <row r="176" spans="3:14">
      <c r="D176" s="28"/>
      <c r="E176" s="28"/>
    </row>
    <row r="177" spans="4:5">
      <c r="D177" s="28"/>
      <c r="E177" s="28"/>
    </row>
    <row r="178" spans="4:5">
      <c r="D178" s="28"/>
      <c r="E178" s="28"/>
    </row>
    <row r="179" spans="4:5">
      <c r="D179" s="28"/>
      <c r="E179" s="28"/>
    </row>
    <row r="180" spans="4:5">
      <c r="D180" s="28"/>
      <c r="E180" s="28"/>
    </row>
    <row r="181" spans="4:5">
      <c r="D181" s="28"/>
      <c r="E181" s="28"/>
    </row>
    <row r="182" spans="4:5">
      <c r="D182" s="28"/>
      <c r="E182" s="28"/>
    </row>
    <row r="183" spans="4:5">
      <c r="D183" s="28"/>
      <c r="E183" s="28"/>
    </row>
    <row r="184" spans="4:5">
      <c r="D184" s="28"/>
      <c r="E184" s="28"/>
    </row>
    <row r="185" spans="4:5">
      <c r="D185" s="28"/>
      <c r="E185" s="28"/>
    </row>
    <row r="186" spans="4:5">
      <c r="D186" s="28"/>
      <c r="E186" s="28"/>
    </row>
    <row r="187" spans="4:5">
      <c r="D187" s="28"/>
      <c r="E187" s="28"/>
    </row>
    <row r="188" spans="4:5">
      <c r="D188" s="28"/>
      <c r="E188" s="28"/>
    </row>
    <row r="189" spans="4:5">
      <c r="D189" s="28"/>
      <c r="E189" s="28"/>
    </row>
    <row r="190" spans="4:5">
      <c r="D190" s="28"/>
      <c r="E190" s="28"/>
    </row>
    <row r="191" spans="4:5">
      <c r="D191" s="28"/>
      <c r="E191" s="28"/>
    </row>
    <row r="192" spans="4:5">
      <c r="D192" s="28"/>
      <c r="E192" s="28"/>
    </row>
    <row r="193" spans="4:5">
      <c r="D193" s="28"/>
      <c r="E193" s="28"/>
    </row>
    <row r="194" spans="4:5">
      <c r="D194" s="28"/>
      <c r="E194" s="28"/>
    </row>
    <row r="195" spans="4:5">
      <c r="D195" s="28"/>
      <c r="E195" s="28"/>
    </row>
    <row r="196" spans="4:5">
      <c r="D196" s="28"/>
      <c r="E196" s="28"/>
    </row>
    <row r="197" spans="4:5">
      <c r="D197" s="28"/>
      <c r="E197" s="28"/>
    </row>
    <row r="198" spans="4:5">
      <c r="D198" s="28"/>
      <c r="E198" s="28"/>
    </row>
  </sheetData>
  <mergeCells count="28">
    <mergeCell ref="H116:N116"/>
    <mergeCell ref="H117:K117"/>
    <mergeCell ref="L117:N117"/>
    <mergeCell ref="D109:N109"/>
    <mergeCell ref="C106:N106"/>
    <mergeCell ref="C107:N107"/>
    <mergeCell ref="D163:N163"/>
    <mergeCell ref="D58:N58"/>
    <mergeCell ref="D60:N60"/>
    <mergeCell ref="D61:N61"/>
    <mergeCell ref="D62:N62"/>
    <mergeCell ref="H64:N64"/>
    <mergeCell ref="H65:K65"/>
    <mergeCell ref="L65:N65"/>
    <mergeCell ref="C120:D120"/>
    <mergeCell ref="D112:N112"/>
    <mergeCell ref="D113:N113"/>
    <mergeCell ref="D114:N114"/>
    <mergeCell ref="C160:N160"/>
    <mergeCell ref="C161:N161"/>
    <mergeCell ref="C55:N55"/>
    <mergeCell ref="C56:N56"/>
    <mergeCell ref="D2:N2"/>
    <mergeCell ref="D3:N3"/>
    <mergeCell ref="D4:N4"/>
    <mergeCell ref="H6:N6"/>
    <mergeCell ref="H7:K7"/>
    <mergeCell ref="L7:N7"/>
  </mergeCells>
  <pageMargins left="0.70866141732283472" right="0.19685039370078741" top="0.59055118110236227" bottom="0.31496062992125984" header="0.31496062992125984" footer="0.39370078740157483"/>
  <pageSetup paperSize="9" scale="73" fitToHeight="0" orientation="portrait" r:id="rId1"/>
  <rowBreaks count="2" manualBreakCount="2">
    <brk id="58" min="2" max="12" man="1"/>
    <brk id="109" min="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DA7E3-CC03-4A4F-AB3E-43D16A4D328E}">
  <sheetPr>
    <pageSetUpPr fitToPage="1"/>
  </sheetPr>
  <dimension ref="A1:X48"/>
  <sheetViews>
    <sheetView view="pageBreakPreview" topLeftCell="A6" zoomScale="85" zoomScaleNormal="100" zoomScaleSheetLayoutView="85" workbookViewId="0">
      <selection activeCell="F30" sqref="F30"/>
    </sheetView>
  </sheetViews>
  <sheetFormatPr defaultColWidth="9.109375" defaultRowHeight="19.8"/>
  <cols>
    <col min="1" max="1" width="40.109375" style="26" customWidth="1"/>
    <col min="2" max="2" width="6.5546875" style="87" customWidth="1"/>
    <col min="3" max="3" width="0.6640625" style="28" customWidth="1"/>
    <col min="4" max="4" width="15.6640625" style="28" customWidth="1"/>
    <col min="5" max="5" width="0.6640625" style="28" customWidth="1"/>
    <col min="6" max="6" width="17.6640625" style="28" customWidth="1"/>
    <col min="7" max="7" width="0.6640625" style="28" customWidth="1"/>
    <col min="8" max="8" width="11.109375" style="28" customWidth="1"/>
    <col min="9" max="9" width="0.6640625" style="28" customWidth="1"/>
    <col min="10" max="10" width="13.77734375" style="28" customWidth="1"/>
    <col min="11" max="11" width="0.6640625" style="28" customWidth="1"/>
    <col min="12" max="12" width="17.33203125" style="28" customWidth="1"/>
    <col min="13" max="13" width="0.6640625" style="28" customWidth="1"/>
    <col min="14" max="14" width="16.6640625" style="28" customWidth="1"/>
    <col min="15" max="15" width="0.6640625" style="28" customWidth="1"/>
    <col min="16" max="16" width="15.33203125" style="28" customWidth="1"/>
    <col min="17" max="17" width="0.6640625" style="28" customWidth="1"/>
    <col min="18" max="18" width="15.6640625" style="28" customWidth="1"/>
    <col min="19" max="19" width="0.6640625" style="28" customWidth="1"/>
    <col min="20" max="20" width="16" style="28" customWidth="1"/>
    <col min="21" max="21" width="0.6640625" style="28" customWidth="1"/>
    <col min="22" max="22" width="15.21875" style="28" customWidth="1"/>
    <col min="23" max="23" width="18.109375" style="28" customWidth="1"/>
    <col min="24" max="24" width="8.109375" style="28" customWidth="1"/>
    <col min="25" max="26" width="13.77734375" style="28" customWidth="1"/>
    <col min="27" max="16384" width="9.109375" style="28"/>
  </cols>
  <sheetData>
    <row r="1" spans="1:24" ht="20.399999999999999">
      <c r="B1" s="73"/>
      <c r="J1" s="32"/>
      <c r="K1" s="32"/>
      <c r="L1" s="32"/>
      <c r="M1" s="32"/>
      <c r="N1" s="90"/>
      <c r="O1" s="90"/>
      <c r="P1" s="90"/>
      <c r="Q1" s="90"/>
      <c r="R1" s="90"/>
      <c r="S1" s="90"/>
      <c r="T1" s="266" t="s">
        <v>289</v>
      </c>
      <c r="U1" s="266"/>
      <c r="V1" s="266"/>
    </row>
    <row r="2" spans="1:24" ht="20.399999999999999">
      <c r="A2" s="256" t="s">
        <v>37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</row>
    <row r="3" spans="1:24" ht="20.399999999999999">
      <c r="A3" s="256" t="s">
        <v>39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</row>
    <row r="4" spans="1:24" ht="20.399999999999999">
      <c r="A4" s="267" t="s">
        <v>288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</row>
    <row r="5" spans="1:24" ht="12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</row>
    <row r="6" spans="1:24" ht="20.399999999999999">
      <c r="A6" s="74"/>
      <c r="B6" s="73"/>
      <c r="D6" s="257" t="s">
        <v>284</v>
      </c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</row>
    <row r="7" spans="1:24" ht="20.399999999999999">
      <c r="A7" s="74"/>
      <c r="B7" s="73"/>
      <c r="D7" s="268" t="s">
        <v>35</v>
      </c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</row>
    <row r="8" spans="1:24" ht="20.399999999999999">
      <c r="A8" s="74"/>
      <c r="B8" s="73"/>
      <c r="D8" s="34"/>
      <c r="E8" s="34"/>
      <c r="F8" s="34"/>
      <c r="G8" s="34"/>
      <c r="H8" s="34"/>
      <c r="I8" s="34"/>
      <c r="J8" s="34"/>
      <c r="K8" s="34"/>
      <c r="L8" s="257" t="s">
        <v>40</v>
      </c>
      <c r="M8" s="257"/>
      <c r="N8" s="257"/>
      <c r="O8" s="257"/>
      <c r="P8" s="257"/>
      <c r="Q8" s="34"/>
      <c r="R8" s="34"/>
      <c r="S8" s="34"/>
      <c r="T8" s="34"/>
      <c r="U8" s="34"/>
      <c r="V8" s="34"/>
    </row>
    <row r="9" spans="1:24" ht="21" customHeight="1">
      <c r="A9" s="75"/>
      <c r="B9" s="73"/>
      <c r="C9" s="76"/>
      <c r="D9" s="77"/>
      <c r="E9" s="78"/>
      <c r="F9" s="32"/>
      <c r="G9" s="78"/>
      <c r="K9" s="77"/>
      <c r="L9" s="79" t="s">
        <v>41</v>
      </c>
      <c r="M9" s="77"/>
      <c r="N9" s="44" t="s">
        <v>177</v>
      </c>
      <c r="O9" s="79"/>
      <c r="S9" s="78"/>
      <c r="T9" s="77"/>
      <c r="U9" s="78"/>
      <c r="V9" s="77"/>
    </row>
    <row r="10" spans="1:24" ht="21" customHeight="1">
      <c r="A10" s="75"/>
      <c r="B10" s="73"/>
      <c r="C10" s="76"/>
      <c r="D10" s="77" t="s">
        <v>43</v>
      </c>
      <c r="E10" s="77"/>
      <c r="F10" s="34" t="s">
        <v>44</v>
      </c>
      <c r="G10" s="78"/>
      <c r="H10" s="263" t="s">
        <v>45</v>
      </c>
      <c r="I10" s="263"/>
      <c r="J10" s="263"/>
      <c r="K10" s="77"/>
      <c r="L10" s="79" t="s">
        <v>46</v>
      </c>
      <c r="M10" s="77"/>
      <c r="N10" s="44" t="s">
        <v>178</v>
      </c>
      <c r="O10" s="79"/>
      <c r="P10" s="79" t="s">
        <v>48</v>
      </c>
      <c r="Q10" s="79"/>
      <c r="R10" s="79" t="s">
        <v>49</v>
      </c>
      <c r="S10" s="78"/>
      <c r="T10" s="77" t="s">
        <v>150</v>
      </c>
      <c r="V10" s="34" t="s">
        <v>49</v>
      </c>
      <c r="W10" s="14"/>
    </row>
    <row r="11" spans="1:24" ht="20.399999999999999">
      <c r="A11" s="91"/>
      <c r="B11" s="73"/>
      <c r="C11" s="76"/>
      <c r="D11" s="77" t="s">
        <v>50</v>
      </c>
      <c r="E11" s="77"/>
      <c r="F11" s="81" t="s">
        <v>51</v>
      </c>
      <c r="G11" s="78"/>
      <c r="H11" s="77" t="s">
        <v>52</v>
      </c>
      <c r="I11" s="78"/>
      <c r="J11" s="77"/>
      <c r="K11" s="77"/>
      <c r="L11" s="79" t="s">
        <v>53</v>
      </c>
      <c r="M11" s="77"/>
      <c r="N11" s="44" t="s">
        <v>180</v>
      </c>
      <c r="O11" s="79"/>
      <c r="P11" s="79" t="s">
        <v>55</v>
      </c>
      <c r="Q11" s="79"/>
      <c r="R11" s="79" t="s">
        <v>154</v>
      </c>
      <c r="S11" s="78"/>
      <c r="T11" s="34" t="s">
        <v>151</v>
      </c>
      <c r="U11" s="92"/>
      <c r="V11" s="34" t="s">
        <v>56</v>
      </c>
      <c r="W11" s="15"/>
    </row>
    <row r="12" spans="1:24" ht="20.399999999999999">
      <c r="A12" s="75"/>
      <c r="B12" s="33" t="s">
        <v>34</v>
      </c>
      <c r="C12" s="82"/>
      <c r="D12" s="80" t="s">
        <v>57</v>
      </c>
      <c r="E12" s="77"/>
      <c r="F12" s="83" t="s">
        <v>58</v>
      </c>
      <c r="G12" s="78"/>
      <c r="H12" s="80" t="s">
        <v>59</v>
      </c>
      <c r="I12" s="78"/>
      <c r="J12" s="83" t="s">
        <v>60</v>
      </c>
      <c r="K12" s="79"/>
      <c r="L12" s="83" t="s">
        <v>61</v>
      </c>
      <c r="M12" s="79"/>
      <c r="N12" s="33" t="s">
        <v>179</v>
      </c>
      <c r="O12" s="79"/>
      <c r="P12" s="83" t="s">
        <v>63</v>
      </c>
      <c r="Q12" s="79"/>
      <c r="R12" s="83" t="s">
        <v>153</v>
      </c>
      <c r="S12" s="78"/>
      <c r="T12" s="80" t="s">
        <v>152</v>
      </c>
      <c r="U12" s="78"/>
      <c r="V12" s="77" t="s">
        <v>154</v>
      </c>
    </row>
    <row r="13" spans="1:24" ht="20.399999999999999">
      <c r="A13" s="93" t="s">
        <v>320</v>
      </c>
      <c r="B13" s="27"/>
      <c r="D13" s="195">
        <v>16470976</v>
      </c>
      <c r="E13" s="53"/>
      <c r="F13" s="195">
        <v>-13182061</v>
      </c>
      <c r="G13" s="195"/>
      <c r="H13" s="53">
        <v>0</v>
      </c>
      <c r="I13" s="53"/>
      <c r="J13" s="195">
        <v>214717</v>
      </c>
      <c r="K13" s="53"/>
      <c r="L13" s="53">
        <v>0</v>
      </c>
      <c r="M13" s="53"/>
      <c r="N13" s="53">
        <v>-4360</v>
      </c>
      <c r="O13" s="53"/>
      <c r="P13" s="53">
        <v>-4360</v>
      </c>
      <c r="Q13" s="53"/>
      <c r="R13" s="195">
        <v>3499272</v>
      </c>
      <c r="S13" s="53"/>
      <c r="T13" s="53">
        <v>858896</v>
      </c>
      <c r="U13" s="53"/>
      <c r="V13" s="234">
        <v>4358168</v>
      </c>
      <c r="W13" s="65"/>
      <c r="X13" s="65"/>
    </row>
    <row r="14" spans="1:24">
      <c r="A14" s="91" t="s">
        <v>321</v>
      </c>
      <c r="B14" s="27"/>
      <c r="D14" s="195">
        <v>0</v>
      </c>
      <c r="E14" s="53"/>
      <c r="F14" s="195">
        <v>0</v>
      </c>
      <c r="G14" s="195"/>
      <c r="H14" s="195">
        <v>0</v>
      </c>
      <c r="I14" s="53"/>
      <c r="J14" s="195">
        <v>5416</v>
      </c>
      <c r="K14" s="53"/>
      <c r="L14" s="195">
        <v>0</v>
      </c>
      <c r="M14" s="53"/>
      <c r="N14" s="195">
        <v>0</v>
      </c>
      <c r="O14" s="53"/>
      <c r="P14" s="195">
        <f>SUM(L14:N14)</f>
        <v>0</v>
      </c>
      <c r="Q14" s="53"/>
      <c r="R14" s="195">
        <f>SUM(P14,D14:J14)</f>
        <v>5416</v>
      </c>
      <c r="S14" s="53"/>
      <c r="T14" s="53">
        <v>0</v>
      </c>
      <c r="U14" s="53"/>
      <c r="V14" s="195">
        <f>SUM(R14:T14)</f>
        <v>5416</v>
      </c>
      <c r="W14" s="65"/>
      <c r="X14" s="65"/>
    </row>
    <row r="15" spans="1:24">
      <c r="A15" s="91" t="s">
        <v>322</v>
      </c>
      <c r="B15" s="27"/>
      <c r="D15" s="234">
        <f>SUM(D13:D14)</f>
        <v>16470976</v>
      </c>
      <c r="E15" s="53"/>
      <c r="F15" s="234">
        <f>SUM(F13:F14)</f>
        <v>-13182061</v>
      </c>
      <c r="G15" s="195"/>
      <c r="H15" s="234">
        <f>SUM(H13:H14)</f>
        <v>0</v>
      </c>
      <c r="I15" s="53"/>
      <c r="J15" s="234">
        <f>SUM(J13:J14)</f>
        <v>220133</v>
      </c>
      <c r="K15" s="53"/>
      <c r="L15" s="234">
        <f>SUM(L13:L14)</f>
        <v>0</v>
      </c>
      <c r="M15" s="53"/>
      <c r="N15" s="234">
        <f>SUM(N13:N14)</f>
        <v>-4360</v>
      </c>
      <c r="O15" s="53"/>
      <c r="P15" s="234">
        <f>SUM(P13:P14)</f>
        <v>-4360</v>
      </c>
      <c r="Q15" s="53"/>
      <c r="R15" s="234">
        <f>SUM(R13:R14)</f>
        <v>3504688</v>
      </c>
      <c r="S15" s="53"/>
      <c r="T15" s="234">
        <f>SUM(T13:T14)</f>
        <v>858896</v>
      </c>
      <c r="U15" s="53"/>
      <c r="V15" s="234">
        <f>SUM(V13:V14)</f>
        <v>4363584</v>
      </c>
      <c r="W15" s="65"/>
      <c r="X15" s="65"/>
    </row>
    <row r="16" spans="1:24">
      <c r="A16" s="91" t="s">
        <v>65</v>
      </c>
      <c r="B16" s="27">
        <v>33</v>
      </c>
      <c r="D16" s="53">
        <v>3</v>
      </c>
      <c r="E16" s="53"/>
      <c r="F16" s="53">
        <v>-1</v>
      </c>
      <c r="G16" s="195"/>
      <c r="H16" s="53">
        <v>0</v>
      </c>
      <c r="I16" s="53"/>
      <c r="J16" s="53">
        <v>0</v>
      </c>
      <c r="K16" s="53"/>
      <c r="L16" s="53">
        <v>0</v>
      </c>
      <c r="M16" s="53"/>
      <c r="N16" s="53">
        <v>0</v>
      </c>
      <c r="O16" s="53"/>
      <c r="P16" s="53">
        <v>0</v>
      </c>
      <c r="Q16" s="53"/>
      <c r="R16" s="195">
        <v>2</v>
      </c>
      <c r="S16" s="53"/>
      <c r="T16" s="53">
        <v>0</v>
      </c>
      <c r="U16" s="53"/>
      <c r="V16" s="53">
        <v>2</v>
      </c>
      <c r="W16" s="65"/>
      <c r="X16" s="65"/>
    </row>
    <row r="17" spans="1:24" hidden="1">
      <c r="A17" s="91" t="s">
        <v>186</v>
      </c>
      <c r="B17" s="27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195"/>
      <c r="S17" s="53"/>
      <c r="T17" s="53"/>
      <c r="U17" s="53"/>
      <c r="V17" s="53"/>
      <c r="W17" s="65"/>
      <c r="X17" s="65"/>
    </row>
    <row r="18" spans="1:24" hidden="1">
      <c r="A18" s="91" t="s">
        <v>187</v>
      </c>
      <c r="B18" s="27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195"/>
      <c r="S18" s="53"/>
      <c r="T18" s="53"/>
      <c r="U18" s="53"/>
      <c r="V18" s="53"/>
      <c r="W18" s="65"/>
      <c r="X18" s="65"/>
    </row>
    <row r="19" spans="1:24" ht="20.399999999999999" hidden="1">
      <c r="A19" s="93" t="s">
        <v>145</v>
      </c>
      <c r="B19" s="27"/>
      <c r="D19" s="53"/>
      <c r="E19" s="53"/>
      <c r="F19" s="53"/>
      <c r="G19" s="53"/>
      <c r="H19" s="53"/>
      <c r="I19" s="53"/>
      <c r="J19" s="195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72"/>
    </row>
    <row r="20" spans="1:24" ht="39.6" hidden="1">
      <c r="A20" s="75" t="s">
        <v>144</v>
      </c>
      <c r="B20" s="27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72"/>
      <c r="X20" s="88"/>
    </row>
    <row r="21" spans="1:24" hidden="1">
      <c r="A21" s="75" t="s">
        <v>208</v>
      </c>
      <c r="B21" s="27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195"/>
      <c r="S21" s="53"/>
      <c r="T21" s="53"/>
      <c r="U21" s="53"/>
      <c r="V21" s="53"/>
      <c r="W21" s="65"/>
      <c r="X21" s="65"/>
    </row>
    <row r="22" spans="1:24">
      <c r="A22" s="26" t="s">
        <v>298</v>
      </c>
      <c r="B22" s="27"/>
      <c r="D22" s="53">
        <v>0</v>
      </c>
      <c r="E22" s="53"/>
      <c r="F22" s="53">
        <v>0</v>
      </c>
      <c r="G22" s="53"/>
      <c r="H22" s="53">
        <v>0</v>
      </c>
      <c r="I22" s="53"/>
      <c r="J22" s="53">
        <v>9357</v>
      </c>
      <c r="K22" s="53"/>
      <c r="L22" s="53">
        <v>0</v>
      </c>
      <c r="M22" s="53"/>
      <c r="N22" s="53">
        <v>13337</v>
      </c>
      <c r="O22" s="53"/>
      <c r="P22" s="53">
        <v>13337</v>
      </c>
      <c r="Q22" s="53"/>
      <c r="R22" s="195">
        <f>SUM(D22:J22,P22)</f>
        <v>22694</v>
      </c>
      <c r="S22" s="53"/>
      <c r="T22" s="53">
        <v>8873</v>
      </c>
      <c r="U22" s="53"/>
      <c r="V22" s="53">
        <f>SUM(R22:T22)</f>
        <v>31567</v>
      </c>
      <c r="W22" s="65"/>
      <c r="X22" s="65"/>
    </row>
    <row r="23" spans="1:24" ht="21" thickBot="1">
      <c r="A23" s="93" t="s">
        <v>290</v>
      </c>
      <c r="B23" s="27"/>
      <c r="D23" s="235">
        <f>SUM(D15:D22)</f>
        <v>16470979</v>
      </c>
      <c r="E23" s="53"/>
      <c r="F23" s="235">
        <f>SUM(F15:F22)</f>
        <v>-13182062</v>
      </c>
      <c r="G23" s="53"/>
      <c r="H23" s="235">
        <f>SUM(H15:H22)</f>
        <v>0</v>
      </c>
      <c r="I23" s="53"/>
      <c r="J23" s="235">
        <f>SUM(J15:J22)</f>
        <v>229490</v>
      </c>
      <c r="K23" s="53"/>
      <c r="L23" s="235">
        <f>SUM(L15:L22)</f>
        <v>0</v>
      </c>
      <c r="M23" s="53"/>
      <c r="N23" s="235">
        <f>SUM(N15:N22)</f>
        <v>8977</v>
      </c>
      <c r="O23" s="53"/>
      <c r="P23" s="235">
        <f>SUM(P15:P22)</f>
        <v>8977</v>
      </c>
      <c r="Q23" s="53"/>
      <c r="R23" s="235">
        <f>SUM(R15:R22)</f>
        <v>3527384</v>
      </c>
      <c r="S23" s="53"/>
      <c r="T23" s="235">
        <f>SUM(T15:T22)</f>
        <v>867769</v>
      </c>
      <c r="U23" s="53"/>
      <c r="V23" s="235">
        <f>SUM(V15:V22)</f>
        <v>4395153</v>
      </c>
      <c r="W23" s="94"/>
      <c r="X23" s="65"/>
    </row>
    <row r="24" spans="1:24" ht="20.399999999999999" thickTop="1">
      <c r="A24" s="91"/>
      <c r="B24" s="27"/>
      <c r="D24" s="19"/>
      <c r="E24" s="53"/>
      <c r="F24" s="19"/>
      <c r="G24" s="18"/>
      <c r="H24" s="53"/>
      <c r="I24" s="53"/>
      <c r="J24" s="19"/>
      <c r="K24" s="53"/>
      <c r="L24" s="53"/>
      <c r="M24" s="53"/>
      <c r="N24" s="19"/>
      <c r="O24" s="53"/>
      <c r="P24" s="19"/>
      <c r="Q24" s="19"/>
      <c r="R24" s="19"/>
      <c r="S24" s="53"/>
      <c r="T24" s="53"/>
      <c r="U24" s="53"/>
      <c r="V24" s="19"/>
      <c r="W24" s="72"/>
    </row>
    <row r="25" spans="1:24" ht="20.399999999999999">
      <c r="A25" s="93" t="s">
        <v>291</v>
      </c>
      <c r="B25" s="27"/>
      <c r="D25" s="195">
        <v>16470979</v>
      </c>
      <c r="E25" s="53"/>
      <c r="F25" s="195">
        <v>-13182062</v>
      </c>
      <c r="G25" s="195"/>
      <c r="H25" s="195">
        <v>0</v>
      </c>
      <c r="I25" s="53"/>
      <c r="J25" s="195">
        <v>155709</v>
      </c>
      <c r="K25" s="53"/>
      <c r="L25" s="195">
        <v>0</v>
      </c>
      <c r="M25" s="53"/>
      <c r="N25" s="195">
        <v>-4234</v>
      </c>
      <c r="O25" s="53"/>
      <c r="P25" s="195">
        <v>-4234</v>
      </c>
      <c r="Q25" s="53"/>
      <c r="R25" s="195">
        <v>3440392</v>
      </c>
      <c r="S25" s="53"/>
      <c r="T25" s="195">
        <v>858995</v>
      </c>
      <c r="U25" s="53"/>
      <c r="V25" s="195">
        <v>4299387</v>
      </c>
      <c r="W25" s="72"/>
      <c r="X25" s="72"/>
    </row>
    <row r="26" spans="1:24" hidden="1">
      <c r="A26" s="91" t="s">
        <v>65</v>
      </c>
      <c r="B26" s="27"/>
      <c r="D26" s="53">
        <v>0</v>
      </c>
      <c r="E26" s="53"/>
      <c r="F26" s="53">
        <v>0</v>
      </c>
      <c r="G26" s="195"/>
      <c r="H26" s="53">
        <v>0</v>
      </c>
      <c r="I26" s="53"/>
      <c r="J26" s="53">
        <v>0</v>
      </c>
      <c r="K26" s="53"/>
      <c r="L26" s="53">
        <v>0</v>
      </c>
      <c r="M26" s="53"/>
      <c r="N26" s="53">
        <v>0</v>
      </c>
      <c r="O26" s="53"/>
      <c r="P26" s="53">
        <v>0</v>
      </c>
      <c r="Q26" s="53"/>
      <c r="R26" s="195">
        <f>SUM(D26:J26,P26)</f>
        <v>0</v>
      </c>
      <c r="S26" s="53"/>
      <c r="T26" s="53">
        <f>SUM(D26:J26,R26)</f>
        <v>0</v>
      </c>
      <c r="U26" s="53"/>
      <c r="V26" s="53">
        <f>SUM(R26:T26)</f>
        <v>0</v>
      </c>
      <c r="W26" s="72"/>
      <c r="X26" s="72"/>
    </row>
    <row r="27" spans="1:24" ht="19.2" hidden="1" customHeight="1">
      <c r="A27" s="91" t="s">
        <v>187</v>
      </c>
      <c r="B27" s="27"/>
      <c r="D27" s="53"/>
      <c r="E27" s="53"/>
      <c r="F27" s="53"/>
      <c r="G27" s="195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195"/>
      <c r="S27" s="53"/>
      <c r="T27" s="53">
        <f t="shared" ref="T27:T28" si="0">SUM(P27:R27)</f>
        <v>0</v>
      </c>
      <c r="U27" s="53"/>
      <c r="V27" s="53"/>
      <c r="W27" s="72"/>
      <c r="X27" s="72"/>
    </row>
    <row r="28" spans="1:24" hidden="1">
      <c r="A28" s="91" t="s">
        <v>64</v>
      </c>
      <c r="B28" s="27"/>
      <c r="D28" s="53"/>
      <c r="E28" s="53"/>
      <c r="F28" s="53"/>
      <c r="G28" s="195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195"/>
      <c r="S28" s="53"/>
      <c r="T28" s="53">
        <f t="shared" si="0"/>
        <v>0</v>
      </c>
      <c r="U28" s="53"/>
      <c r="V28" s="53"/>
      <c r="W28" s="72"/>
      <c r="X28" s="72"/>
    </row>
    <row r="29" spans="1:24">
      <c r="A29" s="26" t="s">
        <v>298</v>
      </c>
      <c r="B29" s="27"/>
      <c r="D29" s="53">
        <v>0</v>
      </c>
      <c r="E29" s="53"/>
      <c r="F29" s="53">
        <v>0</v>
      </c>
      <c r="G29" s="53"/>
      <c r="H29" s="53">
        <v>0</v>
      </c>
      <c r="I29" s="53"/>
      <c r="J29" s="53">
        <v>7217</v>
      </c>
      <c r="K29" s="53"/>
      <c r="L29" s="53">
        <v>0</v>
      </c>
      <c r="M29" s="53"/>
      <c r="N29" s="53">
        <v>30</v>
      </c>
      <c r="O29" s="53"/>
      <c r="P29" s="53">
        <f>SUM(L29:N29)</f>
        <v>30</v>
      </c>
      <c r="Q29" s="53"/>
      <c r="R29" s="195">
        <f>SUM(D29:J29,P29)</f>
        <v>7247</v>
      </c>
      <c r="S29" s="53"/>
      <c r="T29" s="53">
        <v>184</v>
      </c>
      <c r="U29" s="53"/>
      <c r="V29" s="53">
        <f>SUM(R29:T29)</f>
        <v>7431</v>
      </c>
      <c r="W29" s="72"/>
      <c r="X29" s="72"/>
    </row>
    <row r="30" spans="1:24" ht="21" thickBot="1">
      <c r="A30" s="93" t="s">
        <v>292</v>
      </c>
      <c r="B30" s="27"/>
      <c r="D30" s="235">
        <f>SUM(D25:D29)</f>
        <v>16470979</v>
      </c>
      <c r="E30" s="53"/>
      <c r="F30" s="235">
        <f>SUM(F25:F29)</f>
        <v>-13182062</v>
      </c>
      <c r="G30" s="53"/>
      <c r="H30" s="235">
        <f>SUM(H25:H29)</f>
        <v>0</v>
      </c>
      <c r="I30" s="53"/>
      <c r="J30" s="235">
        <f>SUM(J25:J29)</f>
        <v>162926</v>
      </c>
      <c r="K30" s="53"/>
      <c r="L30" s="235">
        <f>SUM(L25:L29)</f>
        <v>0</v>
      </c>
      <c r="M30" s="53"/>
      <c r="N30" s="235">
        <f>SUM(N25:N29)</f>
        <v>-4204</v>
      </c>
      <c r="O30" s="53"/>
      <c r="P30" s="235">
        <f>SUM(P25:P29)</f>
        <v>-4204</v>
      </c>
      <c r="Q30" s="53"/>
      <c r="R30" s="235">
        <f>SUM(R25:R29)</f>
        <v>3447639</v>
      </c>
      <c r="S30" s="53"/>
      <c r="T30" s="235">
        <f>SUM(T25:T29)</f>
        <v>859179</v>
      </c>
      <c r="U30" s="53"/>
      <c r="V30" s="235">
        <f>SUM(V25:V29)</f>
        <v>4306818</v>
      </c>
      <c r="W30" s="94">
        <f>V30-BS!H134</f>
        <v>0</v>
      </c>
      <c r="X30" s="72"/>
    </row>
    <row r="31" spans="1:24" ht="20.399999999999999" thickTop="1"/>
    <row r="32" spans="1:24">
      <c r="A32" s="35" t="s">
        <v>319</v>
      </c>
      <c r="D32" s="72"/>
      <c r="J32" s="72"/>
      <c r="N32" s="72"/>
    </row>
    <row r="33" spans="1:22" ht="13.05" customHeight="1">
      <c r="A33" s="35"/>
      <c r="D33" s="72"/>
      <c r="J33" s="72"/>
      <c r="N33" s="72"/>
    </row>
    <row r="34" spans="1:22">
      <c r="A34" s="35"/>
      <c r="D34" s="72"/>
      <c r="J34" s="72"/>
      <c r="N34" s="72"/>
    </row>
    <row r="35" spans="1:22">
      <c r="A35" s="35"/>
      <c r="D35" s="72"/>
      <c r="J35" s="72"/>
      <c r="N35" s="72"/>
    </row>
    <row r="36" spans="1:22">
      <c r="A36" s="35"/>
      <c r="D36" s="72"/>
      <c r="J36" s="72"/>
      <c r="N36" s="72"/>
    </row>
    <row r="37" spans="1:22">
      <c r="A37" s="35"/>
      <c r="D37" s="72"/>
      <c r="J37" s="72"/>
      <c r="N37" s="72"/>
    </row>
    <row r="38" spans="1:22">
      <c r="A38" s="35"/>
      <c r="D38" s="72"/>
      <c r="J38" s="72"/>
      <c r="N38" s="72"/>
    </row>
    <row r="39" spans="1:22">
      <c r="A39" s="35"/>
      <c r="D39" s="72"/>
      <c r="J39" s="72"/>
      <c r="N39" s="72"/>
    </row>
    <row r="40" spans="1:22">
      <c r="A40" s="35"/>
      <c r="D40" s="72"/>
      <c r="J40" s="72"/>
      <c r="N40" s="72"/>
    </row>
    <row r="41" spans="1:22">
      <c r="A41" s="35"/>
      <c r="D41" s="72"/>
      <c r="J41" s="72"/>
      <c r="N41" s="72"/>
    </row>
    <row r="42" spans="1:22">
      <c r="A42" s="35"/>
      <c r="D42" s="72"/>
      <c r="J42" s="72"/>
      <c r="N42" s="72"/>
    </row>
    <row r="43" spans="1:22">
      <c r="D43" s="4"/>
      <c r="F43" s="65"/>
      <c r="J43" s="4"/>
    </row>
    <row r="44" spans="1:22">
      <c r="B44" s="27" t="s">
        <v>0</v>
      </c>
      <c r="D44" s="4"/>
      <c r="F44" s="65"/>
      <c r="J44" s="88"/>
      <c r="O44" s="27" t="s">
        <v>1</v>
      </c>
    </row>
    <row r="45" spans="1:22">
      <c r="A45" s="25"/>
      <c r="B45" s="27" t="s">
        <v>105</v>
      </c>
      <c r="C45" s="27"/>
      <c r="D45" s="27"/>
      <c r="E45" s="89"/>
      <c r="O45" s="36" t="s">
        <v>104</v>
      </c>
    </row>
    <row r="46" spans="1:22">
      <c r="A46" s="25"/>
      <c r="B46" s="27"/>
      <c r="C46" s="27"/>
      <c r="D46" s="27"/>
      <c r="E46" s="89"/>
      <c r="O46" s="36"/>
    </row>
    <row r="47" spans="1:22">
      <c r="A47" s="264" t="s">
        <v>165</v>
      </c>
      <c r="B47" s="265"/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</row>
    <row r="48" spans="1:22">
      <c r="A48" s="28"/>
      <c r="B48" s="28"/>
      <c r="R48" s="88">
        <f>R30-BS!H132</f>
        <v>0</v>
      </c>
    </row>
  </sheetData>
  <mergeCells count="9">
    <mergeCell ref="L8:P8"/>
    <mergeCell ref="H10:J10"/>
    <mergeCell ref="A47:V47"/>
    <mergeCell ref="T1:V1"/>
    <mergeCell ref="A2:V2"/>
    <mergeCell ref="A3:V3"/>
    <mergeCell ref="A4:V4"/>
    <mergeCell ref="D6:V6"/>
    <mergeCell ref="D7:V7"/>
  </mergeCells>
  <pageMargins left="0.70866141732283472" right="0.19685039370078741" top="0.59055118110236227" bottom="0.31496062992125984" header="0.31496062992125984" footer="0.39370078740157483"/>
  <pageSetup paperSize="9" scale="66" fitToHeight="0" orientation="landscape" r:id="rId1"/>
  <colBreaks count="1" manualBreakCount="1">
    <brk id="2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6AF46-2378-4928-95B3-A4A22CB8E011}">
  <sheetPr>
    <pageSetUpPr fitToPage="1"/>
  </sheetPr>
  <dimension ref="A1:T77"/>
  <sheetViews>
    <sheetView view="pageBreakPreview" topLeftCell="A16" zoomScale="94" zoomScaleNormal="130" zoomScaleSheetLayoutView="94" workbookViewId="0">
      <selection activeCell="B16" sqref="B16"/>
    </sheetView>
  </sheetViews>
  <sheetFormatPr defaultColWidth="9.109375" defaultRowHeight="19.8"/>
  <cols>
    <col min="1" max="1" width="35.33203125" style="26" customWidth="1"/>
    <col min="2" max="2" width="8" style="87" customWidth="1"/>
    <col min="3" max="3" width="0.6640625" style="28" customWidth="1"/>
    <col min="4" max="4" width="16.5546875" style="28" customWidth="1"/>
    <col min="5" max="5" width="0.6640625" style="28" customWidth="1"/>
    <col min="6" max="6" width="15.6640625" style="28" customWidth="1"/>
    <col min="7" max="7" width="0.6640625" style="28" customWidth="1"/>
    <col min="8" max="8" width="12" style="28" customWidth="1"/>
    <col min="9" max="9" width="0.6640625" style="28" customWidth="1"/>
    <col min="10" max="10" width="13.77734375" style="28" customWidth="1"/>
    <col min="11" max="11" width="0.6640625" style="28" customWidth="1"/>
    <col min="12" max="12" width="17.109375" style="28" customWidth="1"/>
    <col min="13" max="13" width="0.6640625" style="28" customWidth="1"/>
    <col min="14" max="14" width="18.5546875" style="28" customWidth="1"/>
    <col min="15" max="15" width="0.6640625" style="28" customWidth="1"/>
    <col min="16" max="16" width="16" style="28" customWidth="1"/>
    <col min="17" max="17" width="0.6640625" style="28" customWidth="1"/>
    <col min="18" max="18" width="15" style="28" customWidth="1"/>
    <col min="19" max="19" width="13.6640625" style="28" customWidth="1"/>
    <col min="20" max="16384" width="9.109375" style="28"/>
  </cols>
  <sheetData>
    <row r="1" spans="1:20" ht="20.399999999999999">
      <c r="B1" s="73"/>
      <c r="J1" s="32"/>
      <c r="K1" s="32"/>
      <c r="L1" s="32"/>
      <c r="M1" s="32"/>
      <c r="N1" s="32"/>
      <c r="O1" s="32"/>
      <c r="P1" s="266" t="s">
        <v>289</v>
      </c>
      <c r="Q1" s="266"/>
      <c r="R1" s="266"/>
    </row>
    <row r="2" spans="1:20" ht="20.399999999999999">
      <c r="A2" s="256" t="s">
        <v>37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31"/>
      <c r="T2" s="31"/>
    </row>
    <row r="3" spans="1:20" ht="20.399999999999999">
      <c r="A3" s="256" t="s">
        <v>39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31"/>
      <c r="T3" s="31"/>
    </row>
    <row r="4" spans="1:20" ht="20.399999999999999">
      <c r="A4" s="267" t="s">
        <v>288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74"/>
      <c r="T4" s="74"/>
    </row>
    <row r="5" spans="1:20" ht="15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</row>
    <row r="6" spans="1:20" ht="20.399999999999999">
      <c r="A6" s="74"/>
      <c r="B6" s="73"/>
      <c r="D6" s="257" t="s">
        <v>284</v>
      </c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</row>
    <row r="7" spans="1:20" ht="20.399999999999999">
      <c r="A7" s="74"/>
      <c r="B7" s="73"/>
      <c r="D7" s="268" t="s">
        <v>36</v>
      </c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</row>
    <row r="8" spans="1:20" ht="20.399999999999999">
      <c r="A8" s="74"/>
      <c r="B8" s="73"/>
      <c r="D8" s="34"/>
      <c r="E8" s="34"/>
      <c r="F8" s="34"/>
      <c r="G8" s="34"/>
      <c r="H8" s="34"/>
      <c r="I8" s="34"/>
      <c r="J8" s="34"/>
      <c r="K8" s="34"/>
      <c r="L8" s="257" t="s">
        <v>40</v>
      </c>
      <c r="M8" s="257"/>
      <c r="N8" s="257"/>
      <c r="O8" s="257"/>
      <c r="P8" s="257"/>
      <c r="Q8" s="34"/>
      <c r="R8" s="34"/>
    </row>
    <row r="9" spans="1:20" ht="21" customHeight="1">
      <c r="A9" s="75"/>
      <c r="B9" s="73"/>
      <c r="C9" s="76"/>
      <c r="D9" s="77"/>
      <c r="E9" s="78"/>
      <c r="F9" s="32"/>
      <c r="G9" s="78"/>
      <c r="K9" s="77"/>
      <c r="L9" s="79" t="s">
        <v>41</v>
      </c>
      <c r="M9" s="77"/>
      <c r="N9" s="79" t="s">
        <v>42</v>
      </c>
      <c r="O9" s="79"/>
      <c r="Q9" s="78"/>
      <c r="R9" s="77"/>
    </row>
    <row r="10" spans="1:20" ht="21" customHeight="1">
      <c r="A10" s="75"/>
      <c r="B10" s="73"/>
      <c r="C10" s="76"/>
      <c r="D10" s="77" t="s">
        <v>43</v>
      </c>
      <c r="E10" s="77"/>
      <c r="F10" s="34" t="s">
        <v>44</v>
      </c>
      <c r="G10" s="78"/>
      <c r="H10" s="263" t="s">
        <v>45</v>
      </c>
      <c r="I10" s="263"/>
      <c r="J10" s="263"/>
      <c r="K10" s="77"/>
      <c r="L10" s="79" t="s">
        <v>46</v>
      </c>
      <c r="M10" s="77"/>
      <c r="N10" s="79" t="s">
        <v>47</v>
      </c>
      <c r="O10" s="79"/>
      <c r="P10" s="79" t="s">
        <v>48</v>
      </c>
      <c r="Q10" s="78"/>
      <c r="R10" s="77" t="s">
        <v>49</v>
      </c>
      <c r="S10" s="14"/>
    </row>
    <row r="11" spans="1:20" ht="20.399999999999999">
      <c r="A11" s="75"/>
      <c r="B11" s="73"/>
      <c r="C11" s="76"/>
      <c r="D11" s="77" t="s">
        <v>50</v>
      </c>
      <c r="E11" s="77"/>
      <c r="F11" s="81" t="s">
        <v>51</v>
      </c>
      <c r="G11" s="78"/>
      <c r="H11" s="77" t="s">
        <v>52</v>
      </c>
      <c r="I11" s="78"/>
      <c r="J11" s="77"/>
      <c r="K11" s="77"/>
      <c r="L11" s="79" t="s">
        <v>53</v>
      </c>
      <c r="M11" s="77"/>
      <c r="N11" s="79" t="s">
        <v>54</v>
      </c>
      <c r="O11" s="79"/>
      <c r="P11" s="79" t="s">
        <v>55</v>
      </c>
      <c r="Q11" s="78"/>
      <c r="R11" s="34" t="s">
        <v>56</v>
      </c>
      <c r="S11" s="14"/>
    </row>
    <row r="12" spans="1:20" ht="20.399999999999999">
      <c r="A12" s="75"/>
      <c r="B12" s="33" t="s">
        <v>34</v>
      </c>
      <c r="C12" s="82"/>
      <c r="D12" s="80" t="s">
        <v>57</v>
      </c>
      <c r="E12" s="77"/>
      <c r="F12" s="83" t="s">
        <v>58</v>
      </c>
      <c r="G12" s="78"/>
      <c r="H12" s="80" t="s">
        <v>59</v>
      </c>
      <c r="I12" s="78"/>
      <c r="J12" s="83" t="s">
        <v>60</v>
      </c>
      <c r="K12" s="79"/>
      <c r="L12" s="83" t="s">
        <v>61</v>
      </c>
      <c r="M12" s="79"/>
      <c r="N12" s="33" t="s">
        <v>62</v>
      </c>
      <c r="O12" s="79"/>
      <c r="P12" s="83" t="s">
        <v>63</v>
      </c>
      <c r="Q12" s="78"/>
      <c r="R12" s="80" t="s">
        <v>154</v>
      </c>
    </row>
    <row r="13" spans="1:20" ht="20.399999999999999">
      <c r="A13" s="31" t="s">
        <v>146</v>
      </c>
      <c r="B13" s="27"/>
      <c r="D13" s="53">
        <v>16470976</v>
      </c>
      <c r="E13" s="53"/>
      <c r="F13" s="53">
        <v>-13182061</v>
      </c>
      <c r="G13" s="199"/>
      <c r="H13" s="53">
        <v>0</v>
      </c>
      <c r="I13" s="53"/>
      <c r="J13" s="53">
        <v>49990</v>
      </c>
      <c r="K13" s="53"/>
      <c r="L13" s="53">
        <v>0</v>
      </c>
      <c r="M13" s="53"/>
      <c r="N13" s="72">
        <v>0</v>
      </c>
      <c r="O13" s="53"/>
      <c r="P13" s="53">
        <v>0</v>
      </c>
      <c r="Q13" s="72"/>
      <c r="R13" s="230">
        <v>3338905</v>
      </c>
      <c r="S13" s="72">
        <v>0</v>
      </c>
      <c r="T13" s="72"/>
    </row>
    <row r="14" spans="1:20">
      <c r="A14" s="26" t="s">
        <v>65</v>
      </c>
      <c r="B14" s="27">
        <v>33</v>
      </c>
      <c r="D14" s="53">
        <v>3</v>
      </c>
      <c r="E14" s="53"/>
      <c r="F14" s="53">
        <v>-1</v>
      </c>
      <c r="G14" s="199"/>
      <c r="H14" s="53">
        <v>0</v>
      </c>
      <c r="I14" s="53"/>
      <c r="J14" s="53">
        <v>0</v>
      </c>
      <c r="K14" s="53"/>
      <c r="L14" s="53">
        <v>0</v>
      </c>
      <c r="M14" s="53"/>
      <c r="N14" s="72">
        <v>0</v>
      </c>
      <c r="O14" s="53"/>
      <c r="P14" s="53">
        <v>0</v>
      </c>
      <c r="Q14" s="72"/>
      <c r="R14" s="230">
        <v>2</v>
      </c>
      <c r="S14" s="72">
        <v>0</v>
      </c>
      <c r="T14" s="72"/>
    </row>
    <row r="15" spans="1:20" hidden="1">
      <c r="A15" s="26" t="s">
        <v>64</v>
      </c>
      <c r="B15" s="27"/>
      <c r="D15" s="53">
        <v>0</v>
      </c>
      <c r="E15" s="53"/>
      <c r="F15" s="53">
        <v>0</v>
      </c>
      <c r="G15" s="53"/>
      <c r="H15" s="53">
        <v>0</v>
      </c>
      <c r="I15" s="53"/>
      <c r="J15" s="53">
        <v>0</v>
      </c>
      <c r="K15" s="53">
        <v>0</v>
      </c>
      <c r="L15" s="53">
        <v>0</v>
      </c>
      <c r="M15" s="53"/>
      <c r="N15" s="53">
        <v>0</v>
      </c>
      <c r="O15" s="53"/>
      <c r="P15" s="53">
        <v>0</v>
      </c>
      <c r="Q15" s="53"/>
      <c r="R15" s="230">
        <f t="shared" ref="R15" si="0">SUM(D15:P15)</f>
        <v>0</v>
      </c>
      <c r="S15" s="14"/>
    </row>
    <row r="16" spans="1:20">
      <c r="A16" s="26" t="s">
        <v>298</v>
      </c>
      <c r="B16" s="27"/>
      <c r="D16" s="53">
        <v>0</v>
      </c>
      <c r="E16" s="53"/>
      <c r="F16" s="53">
        <v>0</v>
      </c>
      <c r="G16" s="199"/>
      <c r="H16" s="53">
        <v>0</v>
      </c>
      <c r="I16" s="53"/>
      <c r="J16" s="53">
        <v>7858</v>
      </c>
      <c r="K16" s="53"/>
      <c r="L16" s="53">
        <v>0</v>
      </c>
      <c r="M16" s="53"/>
      <c r="N16" s="53">
        <v>0</v>
      </c>
      <c r="O16" s="53"/>
      <c r="P16" s="53">
        <v>0</v>
      </c>
      <c r="Q16" s="53"/>
      <c r="R16" s="230">
        <v>7858</v>
      </c>
      <c r="S16" s="72">
        <v>0</v>
      </c>
      <c r="T16" s="72"/>
    </row>
    <row r="17" spans="1:20" ht="21" thickBot="1">
      <c r="A17" s="84" t="s">
        <v>290</v>
      </c>
      <c r="B17" s="27"/>
      <c r="D17" s="236">
        <f>SUM(D13:D16)</f>
        <v>16470979</v>
      </c>
      <c r="E17" s="53"/>
      <c r="F17" s="236">
        <f>SUM(F13:F16)</f>
        <v>-13182062</v>
      </c>
      <c r="G17" s="53"/>
      <c r="H17" s="237">
        <f>SUM(H13:H16)</f>
        <v>0</v>
      </c>
      <c r="I17" s="203"/>
      <c r="J17" s="237">
        <f>SUM(J13:J16)</f>
        <v>57848</v>
      </c>
      <c r="K17" s="203"/>
      <c r="L17" s="237">
        <f>SUM(L13:L16)</f>
        <v>0</v>
      </c>
      <c r="M17" s="203"/>
      <c r="N17" s="237">
        <f>SUM(N13:N16)</f>
        <v>0</v>
      </c>
      <c r="O17" s="203"/>
      <c r="P17" s="237">
        <f>SUM(P13:P16)</f>
        <v>0</v>
      </c>
      <c r="Q17" s="53"/>
      <c r="R17" s="236">
        <f>SUM(R13:R16)</f>
        <v>3346765</v>
      </c>
      <c r="S17" s="72">
        <v>0</v>
      </c>
    </row>
    <row r="18" spans="1:20" s="43" customFormat="1" ht="23.85" customHeight="1" thickTop="1">
      <c r="A18" s="85"/>
      <c r="B18" s="86"/>
      <c r="D18" s="203"/>
      <c r="E18" s="238"/>
      <c r="F18" s="203"/>
      <c r="G18" s="238"/>
      <c r="H18" s="203"/>
      <c r="I18" s="238"/>
      <c r="J18" s="203"/>
      <c r="K18" s="239"/>
      <c r="L18" s="203"/>
      <c r="M18" s="239"/>
      <c r="N18" s="203"/>
      <c r="O18" s="239"/>
      <c r="P18" s="203"/>
      <c r="Q18" s="230"/>
      <c r="R18" s="203"/>
      <c r="S18" s="16"/>
    </row>
    <row r="19" spans="1:20" ht="20.399999999999999">
      <c r="A19" s="31" t="s">
        <v>291</v>
      </c>
      <c r="B19" s="27"/>
      <c r="D19" s="53">
        <v>16470979</v>
      </c>
      <c r="E19" s="53"/>
      <c r="F19" s="53">
        <v>-13182062</v>
      </c>
      <c r="G19" s="199"/>
      <c r="H19" s="53">
        <v>0</v>
      </c>
      <c r="I19" s="53"/>
      <c r="J19" s="53">
        <v>-19213</v>
      </c>
      <c r="K19" s="53"/>
      <c r="L19" s="53">
        <v>0</v>
      </c>
      <c r="M19" s="53"/>
      <c r="N19" s="53">
        <v>0</v>
      </c>
      <c r="O19" s="53"/>
      <c r="P19" s="53">
        <v>0</v>
      </c>
      <c r="Q19" s="72"/>
      <c r="R19" s="53">
        <v>3269704</v>
      </c>
      <c r="S19" s="72">
        <v>0</v>
      </c>
      <c r="T19" s="72"/>
    </row>
    <row r="20" spans="1:20" hidden="1">
      <c r="A20" s="26" t="s">
        <v>65</v>
      </c>
      <c r="B20" s="27"/>
      <c r="D20" s="53"/>
      <c r="E20" s="53"/>
      <c r="F20" s="53"/>
      <c r="G20" s="199"/>
      <c r="H20" s="53"/>
      <c r="I20" s="53"/>
      <c r="J20" s="53"/>
      <c r="K20" s="53"/>
      <c r="L20" s="53"/>
      <c r="M20" s="53"/>
      <c r="N20" s="72"/>
      <c r="O20" s="53"/>
      <c r="P20" s="53"/>
      <c r="Q20" s="72"/>
      <c r="R20" s="53"/>
      <c r="S20" s="72"/>
      <c r="T20" s="72"/>
    </row>
    <row r="21" spans="1:20" hidden="1">
      <c r="A21" s="26" t="s">
        <v>65</v>
      </c>
      <c r="B21" s="27">
        <v>34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72">
        <v>0</v>
      </c>
    </row>
    <row r="22" spans="1:20">
      <c r="A22" s="26" t="s">
        <v>298</v>
      </c>
      <c r="B22" s="27"/>
      <c r="D22" s="53">
        <v>0</v>
      </c>
      <c r="E22" s="53"/>
      <c r="F22" s="53">
        <v>0</v>
      </c>
      <c r="G22" s="199"/>
      <c r="H22" s="53">
        <v>0</v>
      </c>
      <c r="I22" s="53"/>
      <c r="J22" s="53">
        <v>140</v>
      </c>
      <c r="K22" s="53"/>
      <c r="L22" s="53">
        <v>0</v>
      </c>
      <c r="M22" s="53"/>
      <c r="N22" s="53">
        <v>0</v>
      </c>
      <c r="O22" s="53"/>
      <c r="P22" s="53">
        <v>0</v>
      </c>
      <c r="Q22" s="53"/>
      <c r="R22" s="53">
        <f>SUM(D22:J22,P22)</f>
        <v>140</v>
      </c>
      <c r="S22" s="72">
        <v>0</v>
      </c>
      <c r="T22" s="72"/>
    </row>
    <row r="23" spans="1:20" ht="21" thickBot="1">
      <c r="A23" s="84" t="s">
        <v>292</v>
      </c>
      <c r="B23" s="27"/>
      <c r="D23" s="236">
        <f>SUM(D19:D22)</f>
        <v>16470979</v>
      </c>
      <c r="E23" s="53"/>
      <c r="F23" s="236">
        <f>SUM(F19:F22)</f>
        <v>-13182062</v>
      </c>
      <c r="G23" s="53"/>
      <c r="H23" s="237">
        <f>SUM(H19:H22)</f>
        <v>0</v>
      </c>
      <c r="I23" s="203"/>
      <c r="J23" s="237">
        <f>SUM(J19:J22)</f>
        <v>-19073</v>
      </c>
      <c r="K23" s="203"/>
      <c r="L23" s="237">
        <f>SUM(L19:L22)</f>
        <v>0</v>
      </c>
      <c r="M23" s="203"/>
      <c r="N23" s="237">
        <f>SUM(N19:N22)</f>
        <v>0</v>
      </c>
      <c r="O23" s="203"/>
      <c r="P23" s="237">
        <f>SUM(P19:P22)</f>
        <v>0</v>
      </c>
      <c r="Q23" s="53"/>
      <c r="R23" s="236">
        <f>SUM(R19:R22)</f>
        <v>3269844</v>
      </c>
      <c r="S23" s="72">
        <v>0</v>
      </c>
    </row>
    <row r="24" spans="1:20" ht="15" customHeight="1" thickTop="1">
      <c r="D24" s="72"/>
    </row>
    <row r="25" spans="1:20">
      <c r="A25" s="35" t="s">
        <v>319</v>
      </c>
    </row>
    <row r="26" spans="1:20">
      <c r="A26" s="35"/>
    </row>
    <row r="27" spans="1:20">
      <c r="A27" s="35"/>
    </row>
    <row r="28" spans="1:20">
      <c r="A28" s="35"/>
    </row>
    <row r="29" spans="1:20">
      <c r="A29" s="35"/>
    </row>
    <row r="30" spans="1:20">
      <c r="A30" s="35"/>
    </row>
    <row r="31" spans="1:20">
      <c r="A31" s="35"/>
    </row>
    <row r="32" spans="1:20">
      <c r="B32" s="27" t="s">
        <v>0</v>
      </c>
      <c r="D32" s="4"/>
      <c r="F32" s="65"/>
      <c r="J32" s="88"/>
      <c r="N32" s="27" t="s">
        <v>1</v>
      </c>
    </row>
    <row r="33" spans="1:18">
      <c r="A33" s="25"/>
      <c r="B33" s="27" t="s">
        <v>105</v>
      </c>
      <c r="C33" s="27"/>
      <c r="D33" s="27"/>
      <c r="E33" s="89"/>
      <c r="N33" s="36" t="s">
        <v>106</v>
      </c>
    </row>
    <row r="34" spans="1:18">
      <c r="A34" s="25"/>
      <c r="B34" s="27"/>
      <c r="C34" s="27"/>
      <c r="D34" s="27"/>
      <c r="E34" s="89"/>
      <c r="N34" s="36"/>
    </row>
    <row r="35" spans="1:18">
      <c r="A35" s="264" t="s">
        <v>166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</row>
    <row r="37" spans="1:18">
      <c r="D37" s="88"/>
    </row>
    <row r="38" spans="1:18">
      <c r="F38" s="72"/>
    </row>
    <row r="44" spans="1:18" ht="20.399999999999999">
      <c r="D44" s="32"/>
      <c r="H44" s="32"/>
    </row>
    <row r="77" spans="12:12">
      <c r="L77" s="28">
        <v>88888</v>
      </c>
    </row>
  </sheetData>
  <mergeCells count="9">
    <mergeCell ref="L8:P8"/>
    <mergeCell ref="H10:J10"/>
    <mergeCell ref="A35:R35"/>
    <mergeCell ref="P1:R1"/>
    <mergeCell ref="D6:R6"/>
    <mergeCell ref="D7:R7"/>
    <mergeCell ref="A2:R2"/>
    <mergeCell ref="A3:R3"/>
    <mergeCell ref="A4:R4"/>
  </mergeCells>
  <pageMargins left="0.70866141732283472" right="0.19685039370078741" top="0.59055118110236227" bottom="0.31496062992125984" header="0.31496062992125984" footer="0.39370078740157483"/>
  <pageSetup paperSize="9" scale="79" fitToHeight="0" orientation="landscape" r:id="rId1"/>
  <colBreaks count="1" manualBreakCount="1">
    <brk id="18" max="3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AFE0E-B71F-4E9C-A39F-062C9AC95B16}">
  <dimension ref="B1:S62"/>
  <sheetViews>
    <sheetView view="pageBreakPreview" zoomScaleNormal="100" zoomScaleSheetLayoutView="100" workbookViewId="0">
      <selection activeCell="J1" sqref="J1:L1"/>
    </sheetView>
  </sheetViews>
  <sheetFormatPr defaultColWidth="8.77734375" defaultRowHeight="19.8"/>
  <cols>
    <col min="2" max="2" width="3.44140625" customWidth="1"/>
    <col min="3" max="3" width="45.44140625" style="26" customWidth="1"/>
    <col min="4" max="4" width="7.44140625" style="28" customWidth="1"/>
    <col min="5" max="5" width="4.44140625" style="28" customWidth="1"/>
    <col min="6" max="6" width="15.6640625" style="28" customWidth="1"/>
    <col min="7" max="7" width="1" style="28" customWidth="1"/>
    <col min="8" max="8" width="15.6640625" style="28" customWidth="1"/>
    <col min="9" max="9" width="1" style="28" customWidth="1"/>
    <col min="10" max="10" width="14.6640625" style="67" customWidth="1"/>
    <col min="11" max="11" width="1" style="28" customWidth="1"/>
    <col min="12" max="12" width="14.6640625" style="28" customWidth="1"/>
    <col min="13" max="13" width="1.5546875" customWidth="1"/>
    <col min="15" max="15" width="13.109375" customWidth="1"/>
    <col min="16" max="18" width="1.88671875" hidden="1" customWidth="1"/>
    <col min="19" max="19" width="12" customWidth="1"/>
  </cols>
  <sheetData>
    <row r="1" spans="2:19">
      <c r="J1" s="266" t="s">
        <v>295</v>
      </c>
      <c r="K1" s="266"/>
      <c r="L1" s="266"/>
    </row>
    <row r="2" spans="2:19" ht="20.399999999999999">
      <c r="C2" s="256" t="s">
        <v>37</v>
      </c>
      <c r="D2" s="256"/>
      <c r="E2" s="256"/>
      <c r="F2" s="256"/>
      <c r="G2" s="256"/>
      <c r="H2" s="256"/>
      <c r="I2" s="256"/>
      <c r="J2" s="256"/>
      <c r="K2" s="256"/>
      <c r="L2" s="256"/>
    </row>
    <row r="3" spans="2:19" ht="20.399999999999999">
      <c r="C3" s="270" t="s">
        <v>81</v>
      </c>
      <c r="D3" s="270"/>
      <c r="E3" s="270"/>
      <c r="F3" s="270"/>
      <c r="G3" s="270"/>
      <c r="H3" s="270"/>
      <c r="I3" s="270"/>
      <c r="J3" s="270"/>
      <c r="K3" s="270"/>
      <c r="L3" s="270"/>
    </row>
    <row r="4" spans="2:19" ht="20.399999999999999">
      <c r="C4" s="267" t="s">
        <v>288</v>
      </c>
      <c r="D4" s="267"/>
      <c r="E4" s="267"/>
      <c r="F4" s="267"/>
      <c r="G4" s="267"/>
      <c r="H4" s="267"/>
      <c r="I4" s="267"/>
      <c r="J4" s="267"/>
      <c r="K4" s="267"/>
      <c r="L4" s="267"/>
      <c r="M4" s="267"/>
    </row>
    <row r="5" spans="2:19" ht="20.399999999999999"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2:19" ht="20.399999999999999">
      <c r="F6" s="257" t="s">
        <v>284</v>
      </c>
      <c r="G6" s="257"/>
      <c r="H6" s="257"/>
      <c r="I6" s="257"/>
      <c r="J6" s="257"/>
      <c r="K6" s="257"/>
      <c r="L6" s="257"/>
    </row>
    <row r="7" spans="2:19" ht="20.399999999999999">
      <c r="C7" s="32"/>
      <c r="F7" s="268" t="s">
        <v>35</v>
      </c>
      <c r="G7" s="268"/>
      <c r="H7" s="268"/>
      <c r="J7" s="257" t="s">
        <v>36</v>
      </c>
      <c r="K7" s="257"/>
      <c r="L7" s="257"/>
    </row>
    <row r="8" spans="2:19" ht="20.399999999999999">
      <c r="C8" s="32"/>
      <c r="F8" s="257" t="s">
        <v>294</v>
      </c>
      <c r="G8" s="257"/>
      <c r="H8" s="257"/>
      <c r="I8" s="257"/>
      <c r="J8" s="257"/>
      <c r="K8" s="257"/>
      <c r="L8" s="257"/>
      <c r="O8" s="269"/>
      <c r="P8" s="269"/>
      <c r="Q8" s="269"/>
      <c r="R8" s="269"/>
      <c r="S8" s="269"/>
    </row>
    <row r="9" spans="2:19" ht="20.399999999999999">
      <c r="D9" s="33" t="s">
        <v>34</v>
      </c>
      <c r="E9" s="34"/>
      <c r="F9" s="48" t="s">
        <v>293</v>
      </c>
      <c r="G9" s="49"/>
      <c r="H9" s="48" t="s">
        <v>167</v>
      </c>
      <c r="I9" s="34"/>
      <c r="J9" s="48" t="s">
        <v>293</v>
      </c>
      <c r="K9" s="49"/>
      <c r="L9" s="48" t="s">
        <v>167</v>
      </c>
      <c r="O9" s="46"/>
      <c r="P9" s="46"/>
      <c r="Q9" s="46"/>
      <c r="R9" s="46"/>
      <c r="S9" s="46"/>
    </row>
    <row r="10" spans="2:19" ht="20.399999999999999">
      <c r="D10" s="34"/>
      <c r="E10" s="34"/>
      <c r="F10" s="56"/>
      <c r="G10" s="49"/>
      <c r="H10" s="22" t="s">
        <v>325</v>
      </c>
      <c r="I10" s="34"/>
      <c r="J10" s="56"/>
      <c r="K10" s="49"/>
      <c r="L10" s="56"/>
    </row>
    <row r="11" spans="2:19" ht="20.399999999999999">
      <c r="D11" s="34"/>
      <c r="E11" s="34"/>
      <c r="F11" s="56"/>
      <c r="G11" s="49"/>
      <c r="H11" s="22"/>
      <c r="I11" s="34"/>
      <c r="J11" s="56"/>
      <c r="K11" s="49"/>
      <c r="L11" s="56"/>
    </row>
    <row r="12" spans="2:19" ht="20.399999999999999">
      <c r="B12" s="31" t="s">
        <v>67</v>
      </c>
      <c r="D12" s="27"/>
      <c r="E12" s="27"/>
      <c r="F12" s="69"/>
      <c r="G12" s="69"/>
      <c r="H12" s="69"/>
      <c r="I12" s="27"/>
      <c r="J12" s="70"/>
      <c r="K12" s="69"/>
      <c r="L12" s="69"/>
    </row>
    <row r="13" spans="2:19">
      <c r="C13" s="26" t="s">
        <v>147</v>
      </c>
      <c r="D13" s="27"/>
      <c r="E13" s="27"/>
      <c r="F13" s="193">
        <v>8433</v>
      </c>
      <c r="G13" s="176"/>
      <c r="H13" s="176">
        <v>19961</v>
      </c>
      <c r="I13" s="176"/>
      <c r="J13" s="176">
        <v>8433</v>
      </c>
      <c r="K13" s="176"/>
      <c r="L13" s="176">
        <v>19961</v>
      </c>
      <c r="O13" s="60"/>
      <c r="S13" s="60"/>
    </row>
    <row r="14" spans="2:19">
      <c r="C14" s="26" t="s">
        <v>157</v>
      </c>
      <c r="D14" s="27"/>
      <c r="E14" s="27"/>
      <c r="F14" s="193">
        <v>26485</v>
      </c>
      <c r="G14" s="176"/>
      <c r="H14" s="176">
        <v>18164</v>
      </c>
      <c r="I14" s="176"/>
      <c r="J14" s="176">
        <v>0</v>
      </c>
      <c r="K14" s="176"/>
      <c r="L14" s="176">
        <v>0</v>
      </c>
      <c r="O14" s="60"/>
      <c r="S14" s="60"/>
    </row>
    <row r="15" spans="2:19">
      <c r="C15" s="26" t="s">
        <v>182</v>
      </c>
      <c r="D15" s="27"/>
      <c r="E15" s="27"/>
      <c r="F15" s="193">
        <v>58624</v>
      </c>
      <c r="G15" s="176"/>
      <c r="H15" s="176">
        <v>60595</v>
      </c>
      <c r="I15" s="176"/>
      <c r="J15" s="176">
        <v>0</v>
      </c>
      <c r="K15" s="176"/>
      <c r="L15" s="176">
        <v>0</v>
      </c>
      <c r="O15" s="60"/>
      <c r="S15" s="60"/>
    </row>
    <row r="16" spans="2:19">
      <c r="C16" s="26" t="s">
        <v>158</v>
      </c>
      <c r="D16" s="27"/>
      <c r="E16" s="27"/>
      <c r="F16" s="193">
        <v>2670</v>
      </c>
      <c r="G16" s="176"/>
      <c r="H16" s="176">
        <v>5248</v>
      </c>
      <c r="I16" s="176"/>
      <c r="J16" s="176">
        <v>0</v>
      </c>
      <c r="K16" s="176"/>
      <c r="L16" s="176">
        <v>0</v>
      </c>
      <c r="O16" s="60"/>
      <c r="S16" s="60"/>
    </row>
    <row r="17" spans="2:19" hidden="1">
      <c r="C17" s="26" t="s">
        <v>159</v>
      </c>
      <c r="D17" s="27"/>
      <c r="E17" s="27"/>
      <c r="F17" s="176"/>
      <c r="G17" s="176"/>
      <c r="H17" s="176">
        <v>0</v>
      </c>
      <c r="I17" s="176"/>
      <c r="J17" s="176"/>
      <c r="K17" s="176"/>
      <c r="L17" s="176">
        <v>0</v>
      </c>
    </row>
    <row r="18" spans="2:19" ht="20.399999999999999">
      <c r="B18" s="71" t="s">
        <v>109</v>
      </c>
      <c r="D18" s="27"/>
      <c r="E18" s="27"/>
      <c r="F18" s="176"/>
      <c r="G18" s="176"/>
      <c r="H18" s="176"/>
      <c r="I18" s="176"/>
      <c r="J18" s="176"/>
      <c r="K18" s="176"/>
      <c r="L18" s="176"/>
      <c r="O18" s="60"/>
      <c r="S18" s="60"/>
    </row>
    <row r="19" spans="2:19">
      <c r="C19" s="26" t="s">
        <v>68</v>
      </c>
      <c r="D19" s="27"/>
      <c r="E19" s="27"/>
      <c r="F19" s="193">
        <v>14063</v>
      </c>
      <c r="G19" s="176"/>
      <c r="H19" s="193">
        <v>20990</v>
      </c>
      <c r="I19" s="168"/>
      <c r="J19" s="193">
        <v>23767</v>
      </c>
      <c r="K19" s="193"/>
      <c r="L19" s="193">
        <v>26263</v>
      </c>
      <c r="O19" s="60"/>
      <c r="S19" s="60"/>
    </row>
    <row r="20" spans="2:19" hidden="1">
      <c r="C20" s="26" t="s">
        <v>110</v>
      </c>
      <c r="D20" s="27"/>
      <c r="E20" s="27"/>
      <c r="F20" s="176">
        <v>0</v>
      </c>
      <c r="G20" s="176"/>
      <c r="H20" s="176">
        <v>0</v>
      </c>
      <c r="I20" s="176"/>
      <c r="J20" s="176">
        <v>0</v>
      </c>
      <c r="K20" s="176"/>
      <c r="L20" s="176">
        <v>0</v>
      </c>
      <c r="O20" s="60"/>
      <c r="S20" s="60"/>
    </row>
    <row r="21" spans="2:19" hidden="1">
      <c r="C21" s="26" t="s">
        <v>188</v>
      </c>
      <c r="D21" s="27"/>
      <c r="E21" s="27"/>
      <c r="F21" s="176">
        <v>0</v>
      </c>
      <c r="G21" s="176"/>
      <c r="H21" s="176">
        <v>0</v>
      </c>
      <c r="I21" s="176"/>
      <c r="J21" s="176">
        <v>0</v>
      </c>
      <c r="K21" s="176"/>
      <c r="L21" s="176">
        <v>0</v>
      </c>
      <c r="O21" s="60"/>
      <c r="S21" s="60"/>
    </row>
    <row r="22" spans="2:19">
      <c r="C22" s="26" t="s">
        <v>212</v>
      </c>
      <c r="D22" s="27"/>
      <c r="E22" s="27"/>
      <c r="F22" s="176">
        <v>0</v>
      </c>
      <c r="G22" s="176"/>
      <c r="H22" s="194">
        <v>3322</v>
      </c>
      <c r="I22" s="194"/>
      <c r="J22" s="176">
        <v>0</v>
      </c>
      <c r="K22" s="194"/>
      <c r="L22" s="194">
        <v>6552</v>
      </c>
      <c r="O22" s="60"/>
      <c r="S22" s="60"/>
    </row>
    <row r="23" spans="2:19" hidden="1">
      <c r="C23" s="26" t="s">
        <v>220</v>
      </c>
      <c r="D23" s="27"/>
      <c r="E23" s="27"/>
      <c r="F23" s="176">
        <v>0</v>
      </c>
      <c r="G23" s="176"/>
      <c r="H23" s="176">
        <v>0</v>
      </c>
      <c r="I23" s="176"/>
      <c r="J23" s="176">
        <v>0</v>
      </c>
      <c r="K23" s="176"/>
      <c r="L23" s="176">
        <v>0</v>
      </c>
      <c r="O23" s="60"/>
      <c r="S23" s="60"/>
    </row>
    <row r="24" spans="2:19">
      <c r="C24" s="26" t="s">
        <v>116</v>
      </c>
      <c r="D24" s="27"/>
      <c r="E24" s="27"/>
      <c r="F24" s="176">
        <v>0</v>
      </c>
      <c r="G24" s="176"/>
      <c r="H24" s="194">
        <v>8456</v>
      </c>
      <c r="I24" s="194"/>
      <c r="J24" s="176">
        <v>0</v>
      </c>
      <c r="K24" s="194"/>
      <c r="L24" s="194">
        <v>22</v>
      </c>
      <c r="O24" s="60"/>
      <c r="S24" s="60"/>
    </row>
    <row r="25" spans="2:19">
      <c r="C25" s="26" t="s">
        <v>69</v>
      </c>
      <c r="D25" s="27"/>
      <c r="E25" s="27"/>
      <c r="F25" s="193">
        <v>5670</v>
      </c>
      <c r="G25" s="181"/>
      <c r="H25" s="193">
        <v>689</v>
      </c>
      <c r="I25" s="168"/>
      <c r="J25" s="193">
        <v>10808</v>
      </c>
      <c r="K25" s="193"/>
      <c r="L25" s="53">
        <v>1016</v>
      </c>
      <c r="O25" s="60"/>
      <c r="S25" s="60"/>
    </row>
    <row r="26" spans="2:19" ht="20.399999999999999">
      <c r="B26" s="31" t="s">
        <v>70</v>
      </c>
      <c r="D26" s="27"/>
      <c r="E26" s="27"/>
      <c r="F26" s="186">
        <f>SUM(F13:F25)</f>
        <v>115945</v>
      </c>
      <c r="G26" s="181"/>
      <c r="H26" s="186">
        <f>SUM(H13:H25)</f>
        <v>137425</v>
      </c>
      <c r="I26" s="182"/>
      <c r="J26" s="186">
        <f>SUM(J13:J25)</f>
        <v>43008</v>
      </c>
      <c r="K26" s="181"/>
      <c r="L26" s="186">
        <f>SUM(L13:L25)</f>
        <v>53814</v>
      </c>
      <c r="O26" s="60"/>
      <c r="S26" s="60"/>
    </row>
    <row r="27" spans="2:19">
      <c r="D27" s="27"/>
      <c r="E27" s="27"/>
      <c r="F27" s="53"/>
      <c r="G27" s="53"/>
      <c r="H27" s="53"/>
      <c r="I27" s="27"/>
      <c r="J27" s="53"/>
      <c r="K27" s="53"/>
      <c r="L27" s="53"/>
    </row>
    <row r="28" spans="2:19" ht="20.399999999999999">
      <c r="B28" s="31" t="s">
        <v>71</v>
      </c>
      <c r="D28" s="27"/>
      <c r="E28" s="27"/>
      <c r="F28" s="53"/>
      <c r="G28" s="53"/>
      <c r="H28" s="53"/>
      <c r="I28" s="27"/>
      <c r="J28" s="53"/>
      <c r="K28" s="53"/>
      <c r="L28" s="53"/>
    </row>
    <row r="29" spans="2:19">
      <c r="C29" s="26" t="s">
        <v>148</v>
      </c>
      <c r="D29" s="27"/>
      <c r="E29" s="27"/>
      <c r="F29" s="193">
        <v>7749</v>
      </c>
      <c r="G29" s="176"/>
      <c r="H29" s="195">
        <v>22624</v>
      </c>
      <c r="I29" s="168"/>
      <c r="J29" s="194">
        <v>7749</v>
      </c>
      <c r="K29" s="195"/>
      <c r="L29" s="195">
        <v>22624</v>
      </c>
      <c r="O29" s="60"/>
      <c r="S29" s="60"/>
    </row>
    <row r="30" spans="2:19">
      <c r="C30" s="26" t="s">
        <v>183</v>
      </c>
      <c r="D30" s="27"/>
      <c r="E30" s="27"/>
      <c r="F30" s="193">
        <v>24084</v>
      </c>
      <c r="G30" s="176"/>
      <c r="H30" s="194">
        <v>18812</v>
      </c>
      <c r="I30" s="194"/>
      <c r="J30" s="194">
        <v>0</v>
      </c>
      <c r="K30" s="194"/>
      <c r="L30" s="194">
        <v>0</v>
      </c>
      <c r="O30" s="60"/>
      <c r="S30" s="60"/>
    </row>
    <row r="31" spans="2:19">
      <c r="C31" s="26" t="s">
        <v>160</v>
      </c>
      <c r="D31" s="27"/>
      <c r="E31" s="27"/>
      <c r="F31" s="193">
        <v>28436</v>
      </c>
      <c r="G31" s="176"/>
      <c r="H31" s="194">
        <v>33584</v>
      </c>
      <c r="I31" s="194"/>
      <c r="J31" s="194">
        <v>0</v>
      </c>
      <c r="K31" s="194"/>
      <c r="L31" s="194">
        <v>0</v>
      </c>
      <c r="O31" s="60"/>
      <c r="S31" s="60"/>
    </row>
    <row r="32" spans="2:19">
      <c r="C32" s="26" t="s">
        <v>161</v>
      </c>
      <c r="D32" s="27"/>
      <c r="E32" s="27"/>
      <c r="F32" s="193">
        <v>2151</v>
      </c>
      <c r="G32" s="176"/>
      <c r="H32" s="194">
        <v>2844</v>
      </c>
      <c r="I32" s="194"/>
      <c r="J32" s="194">
        <v>0</v>
      </c>
      <c r="K32" s="194"/>
      <c r="L32" s="194">
        <v>0</v>
      </c>
      <c r="O32" s="60"/>
      <c r="S32" s="60"/>
    </row>
    <row r="33" spans="2:19" hidden="1">
      <c r="C33" s="26" t="s">
        <v>221</v>
      </c>
      <c r="D33" s="27"/>
      <c r="E33" s="27"/>
      <c r="F33" s="194">
        <v>0</v>
      </c>
      <c r="G33" s="176"/>
      <c r="H33" s="194">
        <v>0</v>
      </c>
      <c r="I33" s="194"/>
      <c r="J33" s="194">
        <v>0</v>
      </c>
      <c r="K33" s="194"/>
      <c r="L33" s="194">
        <v>0</v>
      </c>
      <c r="O33" s="60"/>
      <c r="S33" s="60"/>
    </row>
    <row r="34" spans="2:19">
      <c r="C34" s="26" t="s">
        <v>102</v>
      </c>
      <c r="D34" s="27"/>
      <c r="E34" s="27"/>
      <c r="F34" s="176">
        <v>117</v>
      </c>
      <c r="G34" s="176"/>
      <c r="H34" s="194">
        <v>244</v>
      </c>
      <c r="I34" s="194"/>
      <c r="J34" s="194">
        <v>0</v>
      </c>
      <c r="K34" s="194"/>
      <c r="L34" s="194">
        <v>0</v>
      </c>
      <c r="O34" s="60"/>
      <c r="S34" s="60"/>
    </row>
    <row r="35" spans="2:19">
      <c r="C35" s="26" t="s">
        <v>72</v>
      </c>
      <c r="D35" s="27"/>
      <c r="E35" s="27"/>
      <c r="F35" s="193">
        <v>33806</v>
      </c>
      <c r="G35" s="176"/>
      <c r="H35" s="194">
        <v>34316</v>
      </c>
      <c r="I35" s="194"/>
      <c r="J35" s="194">
        <v>16633</v>
      </c>
      <c r="K35" s="194"/>
      <c r="L35" s="194">
        <v>19415</v>
      </c>
      <c r="O35" s="60"/>
      <c r="S35" s="60"/>
    </row>
    <row r="36" spans="2:19" hidden="1">
      <c r="C36" s="26" t="s">
        <v>222</v>
      </c>
      <c r="D36" s="27"/>
      <c r="E36" s="27"/>
      <c r="F36" s="194">
        <v>0</v>
      </c>
      <c r="G36" s="176"/>
      <c r="H36" s="176">
        <v>0</v>
      </c>
      <c r="I36" s="176"/>
      <c r="J36" s="194">
        <v>0</v>
      </c>
      <c r="K36" s="176"/>
      <c r="L36" s="176">
        <v>0</v>
      </c>
      <c r="O36" s="60"/>
      <c r="S36" s="60"/>
    </row>
    <row r="37" spans="2:19" hidden="1">
      <c r="C37" s="26" t="s">
        <v>200</v>
      </c>
      <c r="D37" s="27"/>
      <c r="E37" s="27"/>
      <c r="F37" s="194">
        <v>0</v>
      </c>
      <c r="G37" s="176"/>
      <c r="H37" s="194">
        <v>0</v>
      </c>
      <c r="I37" s="194"/>
      <c r="J37" s="194">
        <v>0</v>
      </c>
      <c r="K37" s="194"/>
      <c r="L37" s="194">
        <v>0</v>
      </c>
      <c r="O37" s="60"/>
      <c r="S37" s="60"/>
    </row>
    <row r="38" spans="2:19">
      <c r="C38" s="26" t="s">
        <v>211</v>
      </c>
      <c r="D38" s="27"/>
      <c r="E38" s="27"/>
      <c r="F38" s="176">
        <v>546</v>
      </c>
      <c r="G38" s="176"/>
      <c r="H38" s="194">
        <v>0</v>
      </c>
      <c r="I38" s="194"/>
      <c r="J38" s="194">
        <v>2</v>
      </c>
      <c r="K38" s="194"/>
      <c r="L38" s="194">
        <v>0</v>
      </c>
      <c r="O38" s="60"/>
      <c r="S38" s="60"/>
    </row>
    <row r="39" spans="2:19" hidden="1">
      <c r="C39" s="26" t="s">
        <v>205</v>
      </c>
      <c r="D39" s="27"/>
      <c r="E39" s="27"/>
      <c r="F39" s="72"/>
      <c r="G39" s="176"/>
      <c r="H39" s="176"/>
      <c r="I39" s="176"/>
      <c r="J39" s="176"/>
      <c r="K39" s="176"/>
      <c r="L39" s="176"/>
      <c r="O39" s="60"/>
      <c r="S39" s="60"/>
    </row>
    <row r="40" spans="2:19" hidden="1">
      <c r="C40" s="26" t="s">
        <v>201</v>
      </c>
      <c r="D40" s="27"/>
      <c r="E40" s="27"/>
      <c r="F40" s="193"/>
      <c r="G40" s="193"/>
      <c r="H40" s="194">
        <v>0</v>
      </c>
      <c r="I40" s="194"/>
      <c r="J40" s="194"/>
      <c r="K40" s="194"/>
      <c r="L40" s="194">
        <v>0</v>
      </c>
      <c r="O40" s="60"/>
      <c r="S40" s="60"/>
    </row>
    <row r="41" spans="2:19">
      <c r="C41" s="26" t="s">
        <v>313</v>
      </c>
      <c r="D41" s="27"/>
      <c r="E41" s="27"/>
      <c r="F41" s="193">
        <v>0</v>
      </c>
      <c r="G41" s="193"/>
      <c r="H41" s="194">
        <v>0</v>
      </c>
      <c r="I41" s="194"/>
      <c r="J41" s="194">
        <v>14200</v>
      </c>
      <c r="K41" s="194"/>
      <c r="L41" s="194">
        <v>0</v>
      </c>
      <c r="O41" s="60"/>
      <c r="S41" s="60"/>
    </row>
    <row r="42" spans="2:19" hidden="1">
      <c r="C42" s="26" t="s">
        <v>202</v>
      </c>
      <c r="D42" s="27"/>
      <c r="E42" s="27"/>
      <c r="F42" s="194">
        <v>0</v>
      </c>
      <c r="G42" s="193"/>
      <c r="H42" s="194">
        <v>0</v>
      </c>
      <c r="I42" s="194"/>
      <c r="J42" s="194">
        <v>0</v>
      </c>
      <c r="K42" s="194"/>
      <c r="L42" s="194">
        <v>0</v>
      </c>
      <c r="O42" s="60"/>
      <c r="S42" s="60"/>
    </row>
    <row r="43" spans="2:19" hidden="1">
      <c r="C43" s="26" t="s">
        <v>215</v>
      </c>
      <c r="D43" s="27"/>
      <c r="E43" s="27"/>
      <c r="F43" s="194"/>
      <c r="G43" s="193"/>
      <c r="H43" s="194"/>
      <c r="I43" s="194"/>
      <c r="J43" s="194">
        <v>0</v>
      </c>
      <c r="K43" s="194"/>
      <c r="L43" s="194"/>
      <c r="O43" s="60"/>
      <c r="S43" s="60"/>
    </row>
    <row r="44" spans="2:19">
      <c r="C44" s="26" t="s">
        <v>103</v>
      </c>
      <c r="D44" s="27"/>
      <c r="E44" s="27"/>
      <c r="F44" s="193">
        <v>676</v>
      </c>
      <c r="G44" s="193"/>
      <c r="H44" s="194">
        <v>37</v>
      </c>
      <c r="I44" s="194"/>
      <c r="J44" s="194">
        <v>0</v>
      </c>
      <c r="K44" s="194"/>
      <c r="L44" s="194">
        <v>37</v>
      </c>
      <c r="O44" s="60"/>
      <c r="S44" s="60"/>
    </row>
    <row r="45" spans="2:19">
      <c r="C45" s="63" t="s">
        <v>73</v>
      </c>
      <c r="D45" s="27"/>
      <c r="E45" s="27"/>
      <c r="F45" s="196">
        <v>11373</v>
      </c>
      <c r="G45" s="193"/>
      <c r="H45" s="194">
        <v>13584</v>
      </c>
      <c r="I45" s="194"/>
      <c r="J45" s="194">
        <v>4284</v>
      </c>
      <c r="K45" s="194"/>
      <c r="L45" s="194">
        <v>3880</v>
      </c>
      <c r="O45" s="60"/>
      <c r="S45" s="60"/>
    </row>
    <row r="46" spans="2:19" ht="20.399999999999999">
      <c r="B46" s="31" t="s">
        <v>74</v>
      </c>
      <c r="D46" s="27"/>
      <c r="E46" s="27"/>
      <c r="F46" s="197">
        <f>SUM(F29:F45)</f>
        <v>108938</v>
      </c>
      <c r="G46" s="176"/>
      <c r="H46" s="197">
        <f>SUM(H29:H45)</f>
        <v>126045</v>
      </c>
      <c r="I46" s="176">
        <v>0</v>
      </c>
      <c r="J46" s="197">
        <f>SUM(J29:J45)</f>
        <v>42868</v>
      </c>
      <c r="K46" s="176"/>
      <c r="L46" s="197">
        <f>SUM(L29:L45)</f>
        <v>45956</v>
      </c>
      <c r="O46" s="60"/>
      <c r="S46" s="60"/>
    </row>
    <row r="47" spans="2:19" ht="20.399999999999999">
      <c r="C47" s="31"/>
      <c r="D47" s="27"/>
      <c r="E47" s="27"/>
      <c r="F47" s="20"/>
      <c r="G47" s="20"/>
      <c r="H47" s="20"/>
      <c r="I47" s="21"/>
      <c r="J47" s="20"/>
      <c r="K47" s="53"/>
      <c r="L47" s="53"/>
    </row>
    <row r="48" spans="2:19" ht="20.399999999999999">
      <c r="B48" s="31" t="s">
        <v>184</v>
      </c>
      <c r="D48" s="27"/>
      <c r="E48" s="27"/>
      <c r="F48" s="198">
        <v>0</v>
      </c>
      <c r="G48" s="195"/>
      <c r="H48" s="198">
        <v>-482</v>
      </c>
      <c r="I48" s="199"/>
      <c r="J48" s="200">
        <v>0</v>
      </c>
      <c r="K48" s="194"/>
      <c r="L48" s="200">
        <v>0</v>
      </c>
      <c r="O48" s="60"/>
      <c r="S48" s="60"/>
    </row>
    <row r="49" spans="2:19">
      <c r="C49" s="26" t="s">
        <v>75</v>
      </c>
      <c r="D49" s="27"/>
      <c r="E49" s="27"/>
      <c r="F49" s="201">
        <f>F26-F46+F48</f>
        <v>7007</v>
      </c>
      <c r="G49" s="53"/>
      <c r="H49" s="201">
        <f>H26-H46+H48</f>
        <v>10898</v>
      </c>
      <c r="I49" s="202"/>
      <c r="J49" s="53">
        <f>J26-J46</f>
        <v>140</v>
      </c>
      <c r="K49" s="53"/>
      <c r="L49" s="53">
        <f>L26-L46</f>
        <v>7858</v>
      </c>
      <c r="O49" s="60"/>
      <c r="S49" s="60"/>
    </row>
    <row r="50" spans="2:19">
      <c r="C50" s="26" t="s">
        <v>76</v>
      </c>
      <c r="D50" s="27">
        <v>35.200000000000003</v>
      </c>
      <c r="E50" s="27"/>
      <c r="F50" s="53">
        <v>381</v>
      </c>
      <c r="G50" s="193"/>
      <c r="H50" s="203">
        <v>1660</v>
      </c>
      <c r="I50" s="168"/>
      <c r="J50" s="200">
        <v>0</v>
      </c>
      <c r="K50" s="194"/>
      <c r="L50" s="200">
        <v>0</v>
      </c>
      <c r="O50" s="60"/>
      <c r="S50" s="60"/>
    </row>
    <row r="51" spans="2:19" ht="21" thickBot="1">
      <c r="B51" s="31" t="s">
        <v>297</v>
      </c>
      <c r="D51" s="27"/>
      <c r="E51" s="27"/>
      <c r="F51" s="204">
        <f>SUM(F49:F50)</f>
        <v>7388</v>
      </c>
      <c r="G51" s="205"/>
      <c r="H51" s="204">
        <f>SUM(H49:H50)</f>
        <v>12558</v>
      </c>
      <c r="I51" s="206"/>
      <c r="J51" s="204">
        <f>SUM(J49:J50)</f>
        <v>140</v>
      </c>
      <c r="K51" s="72"/>
      <c r="L51" s="204">
        <f>SUM(L49:L50)</f>
        <v>7858</v>
      </c>
      <c r="O51" s="60"/>
      <c r="S51" s="60"/>
    </row>
    <row r="52" spans="2:19" ht="21" thickTop="1">
      <c r="C52" s="31"/>
      <c r="D52" s="27"/>
      <c r="E52" s="27"/>
      <c r="F52" s="97"/>
      <c r="G52" s="98"/>
      <c r="H52" s="98"/>
      <c r="I52" s="99"/>
      <c r="J52" s="97"/>
      <c r="K52" s="100"/>
      <c r="L52" s="101"/>
    </row>
    <row r="53" spans="2:19" ht="20.399999999999999">
      <c r="B53" s="35" t="s">
        <v>319</v>
      </c>
      <c r="C53" s="31"/>
      <c r="D53" s="27"/>
      <c r="E53" s="27"/>
      <c r="F53" s="97"/>
      <c r="G53" s="98"/>
      <c r="H53" s="98"/>
      <c r="I53" s="99"/>
      <c r="J53" s="97"/>
      <c r="K53" s="100"/>
      <c r="L53" s="101"/>
    </row>
    <row r="54" spans="2:19" ht="20.399999999999999">
      <c r="B54" s="35"/>
      <c r="C54" s="31"/>
      <c r="D54" s="27"/>
      <c r="E54" s="27"/>
      <c r="F54" s="97"/>
      <c r="G54" s="98"/>
      <c r="H54" s="98"/>
      <c r="I54" s="99"/>
      <c r="J54" s="97"/>
      <c r="K54" s="100"/>
      <c r="L54" s="101"/>
    </row>
    <row r="55" spans="2:19" ht="20.399999999999999">
      <c r="B55" s="35"/>
      <c r="C55" s="31"/>
      <c r="D55" s="27"/>
      <c r="E55" s="27"/>
      <c r="F55" s="97"/>
      <c r="G55" s="98"/>
      <c r="H55" s="98"/>
      <c r="I55" s="99"/>
      <c r="J55" s="97"/>
      <c r="K55" s="100"/>
      <c r="L55" s="101"/>
    </row>
    <row r="56" spans="2:19" ht="20.399999999999999">
      <c r="B56" s="35"/>
      <c r="C56" s="31"/>
      <c r="D56" s="27"/>
      <c r="E56" s="27"/>
      <c r="F56" s="97"/>
      <c r="G56" s="98"/>
      <c r="H56" s="98"/>
      <c r="I56" s="99"/>
      <c r="J56" s="97"/>
      <c r="K56" s="100"/>
      <c r="L56" s="101"/>
    </row>
    <row r="57" spans="2:19" ht="20.399999999999999">
      <c r="B57" s="35"/>
      <c r="C57" s="31"/>
      <c r="D57" s="27"/>
      <c r="E57" s="27"/>
      <c r="F57" s="97"/>
      <c r="G57" s="98"/>
      <c r="H57" s="98"/>
      <c r="I57" s="99"/>
      <c r="J57" s="97"/>
      <c r="K57" s="100"/>
      <c r="L57" s="101"/>
    </row>
    <row r="58" spans="2:19" ht="20.399999999999999">
      <c r="C58" s="31"/>
      <c r="D58" s="27"/>
      <c r="E58" s="27"/>
      <c r="F58" s="17"/>
      <c r="G58" s="17"/>
      <c r="H58" s="17"/>
      <c r="I58" s="27"/>
      <c r="J58" s="17"/>
      <c r="K58" s="64"/>
      <c r="L58" s="17"/>
    </row>
    <row r="59" spans="2:19" s="25" customFormat="1">
      <c r="B59" s="255" t="s">
        <v>323</v>
      </c>
      <c r="C59" s="255"/>
      <c r="D59" s="255"/>
      <c r="E59" s="255"/>
      <c r="F59" s="255"/>
      <c r="G59" s="255"/>
      <c r="H59" s="255"/>
      <c r="I59" s="255"/>
      <c r="J59" s="255"/>
      <c r="K59" s="255"/>
      <c r="L59" s="255"/>
      <c r="M59" s="27"/>
      <c r="N59" s="27"/>
      <c r="O59" s="27"/>
    </row>
    <row r="60" spans="2:19" s="25" customFormat="1">
      <c r="B60" s="271" t="s">
        <v>324</v>
      </c>
      <c r="C60" s="271"/>
      <c r="D60" s="271"/>
      <c r="E60" s="271"/>
      <c r="F60" s="271"/>
      <c r="G60" s="271"/>
      <c r="H60" s="271"/>
      <c r="I60" s="271"/>
      <c r="J60" s="271"/>
      <c r="K60" s="271"/>
      <c r="L60" s="271"/>
      <c r="M60" s="27"/>
      <c r="N60" s="27"/>
      <c r="O60" s="27"/>
    </row>
    <row r="61" spans="2:19" s="25" customFormat="1" ht="13.2" customHeight="1">
      <c r="C61" s="27"/>
      <c r="E61" s="27"/>
      <c r="F61" s="27"/>
      <c r="H61" s="27"/>
      <c r="I61" s="36"/>
      <c r="J61" s="27"/>
      <c r="K61" s="27"/>
      <c r="L61" s="27"/>
      <c r="M61" s="27"/>
      <c r="N61" s="27"/>
      <c r="O61" s="27"/>
    </row>
    <row r="62" spans="2:19">
      <c r="C62" s="264" t="s">
        <v>281</v>
      </c>
      <c r="D62" s="265"/>
      <c r="E62" s="265"/>
      <c r="F62" s="265"/>
      <c r="G62" s="265"/>
      <c r="H62" s="265"/>
      <c r="I62" s="265"/>
      <c r="J62" s="265"/>
      <c r="K62" s="265"/>
      <c r="L62" s="265"/>
    </row>
  </sheetData>
  <mergeCells count="12">
    <mergeCell ref="O8:S8"/>
    <mergeCell ref="F8:L8"/>
    <mergeCell ref="C62:L62"/>
    <mergeCell ref="J1:L1"/>
    <mergeCell ref="C2:L2"/>
    <mergeCell ref="C3:L3"/>
    <mergeCell ref="F6:L6"/>
    <mergeCell ref="F7:H7"/>
    <mergeCell ref="J7:L7"/>
    <mergeCell ref="C4:M4"/>
    <mergeCell ref="B59:L59"/>
    <mergeCell ref="B60:L60"/>
  </mergeCells>
  <pageMargins left="0.70866141732283472" right="0.19685039370078741" top="0.59055118110236227" bottom="0.31496062992125984" header="0.31496062992125984" footer="0.39370078740157483"/>
  <pageSetup paperSize="9" scale="7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8AF00-AFF7-43ED-B1FE-63F08B08AD91}">
  <sheetPr>
    <pageSetUpPr fitToPage="1"/>
  </sheetPr>
  <dimension ref="B1:S51"/>
  <sheetViews>
    <sheetView view="pageBreakPreview" topLeftCell="A22" zoomScaleNormal="60" zoomScaleSheetLayoutView="100" workbookViewId="0">
      <selection activeCell="B14" sqref="B14"/>
    </sheetView>
  </sheetViews>
  <sheetFormatPr defaultColWidth="8.77734375" defaultRowHeight="19.8"/>
  <cols>
    <col min="2" max="2" width="46" style="26" customWidth="1"/>
    <col min="3" max="3" width="7.6640625" style="28" hidden="1" customWidth="1"/>
    <col min="4" max="4" width="8.109375" style="28" customWidth="1"/>
    <col min="5" max="5" width="3.109375" style="28" customWidth="1"/>
    <col min="6" max="6" width="14.88671875" style="28" customWidth="1"/>
    <col min="7" max="7" width="1" style="28" customWidth="1"/>
    <col min="8" max="8" width="15.109375" style="28" customWidth="1"/>
    <col min="9" max="9" width="1" style="28" customWidth="1"/>
    <col min="10" max="10" width="15.44140625" style="67" customWidth="1"/>
    <col min="11" max="11" width="1" style="28" customWidth="1"/>
    <col min="12" max="12" width="15.33203125" style="28" customWidth="1"/>
    <col min="14" max="14" width="12.88671875" customWidth="1"/>
    <col min="15" max="15" width="0.109375" customWidth="1"/>
    <col min="16" max="17" width="8.77734375" hidden="1" customWidth="1"/>
    <col min="18" max="18" width="14.109375" customWidth="1"/>
  </cols>
  <sheetData>
    <row r="1" spans="2:19">
      <c r="J1" s="266" t="s">
        <v>295</v>
      </c>
      <c r="K1" s="266"/>
      <c r="L1" s="266"/>
    </row>
    <row r="2" spans="2:19" ht="20.399999999999999">
      <c r="B2" s="256" t="s">
        <v>37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</row>
    <row r="3" spans="2:19" ht="20.399999999999999">
      <c r="B3" s="270" t="s">
        <v>66</v>
      </c>
      <c r="C3" s="270"/>
      <c r="D3" s="270"/>
      <c r="E3" s="270"/>
      <c r="F3" s="270"/>
      <c r="G3" s="270"/>
      <c r="H3" s="270"/>
      <c r="I3" s="270"/>
      <c r="J3" s="270"/>
      <c r="K3" s="270"/>
      <c r="L3" s="270"/>
    </row>
    <row r="4" spans="2:19" ht="20.399999999999999">
      <c r="B4" s="267" t="s">
        <v>288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</row>
    <row r="5" spans="2:19" ht="20.399999999999999"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2:19" ht="20.399999999999999">
      <c r="B6" s="58"/>
      <c r="C6" s="58"/>
      <c r="D6" s="58"/>
      <c r="E6" s="58"/>
      <c r="F6" s="257" t="s">
        <v>284</v>
      </c>
      <c r="G6" s="257"/>
      <c r="H6" s="257"/>
      <c r="I6" s="257"/>
      <c r="J6" s="257"/>
      <c r="K6" s="257"/>
      <c r="L6" s="257"/>
    </row>
    <row r="7" spans="2:19" ht="20.399999999999999">
      <c r="B7" s="58"/>
      <c r="C7" s="58"/>
      <c r="D7" s="58"/>
      <c r="E7" s="58"/>
      <c r="F7" s="268" t="s">
        <v>35</v>
      </c>
      <c r="G7" s="268"/>
      <c r="H7" s="268"/>
      <c r="J7" s="257" t="s">
        <v>36</v>
      </c>
      <c r="K7" s="257"/>
      <c r="L7" s="257"/>
    </row>
    <row r="8" spans="2:19" ht="20.399999999999999">
      <c r="B8" s="58"/>
      <c r="C8" s="58"/>
      <c r="D8" s="58"/>
      <c r="E8" s="58"/>
      <c r="F8" s="257" t="s">
        <v>296</v>
      </c>
      <c r="G8" s="257"/>
      <c r="H8" s="257"/>
      <c r="I8" s="257"/>
      <c r="J8" s="257"/>
      <c r="K8" s="257"/>
      <c r="L8" s="257"/>
      <c r="M8" s="34"/>
      <c r="N8" s="269"/>
      <c r="O8" s="269"/>
      <c r="P8" s="269"/>
      <c r="Q8" s="269"/>
      <c r="R8" s="269"/>
      <c r="S8" s="34"/>
    </row>
    <row r="9" spans="2:19" ht="20.399999999999999">
      <c r="B9" s="58"/>
      <c r="C9" s="33" t="s">
        <v>34</v>
      </c>
      <c r="D9" s="95" t="s">
        <v>34</v>
      </c>
      <c r="E9" s="58"/>
      <c r="F9" s="48" t="s">
        <v>293</v>
      </c>
      <c r="G9" s="49"/>
      <c r="H9" s="48" t="s">
        <v>167</v>
      </c>
      <c r="I9" s="34"/>
      <c r="J9" s="48" t="str">
        <f>+F9</f>
        <v>2025</v>
      </c>
      <c r="K9" s="49"/>
      <c r="L9" s="48" t="str">
        <f>+H9</f>
        <v>2024</v>
      </c>
      <c r="N9" s="46"/>
      <c r="O9" s="46"/>
      <c r="P9" s="46"/>
      <c r="Q9" s="46"/>
      <c r="R9" s="46"/>
    </row>
    <row r="10" spans="2:19" ht="20.399999999999999">
      <c r="B10" s="58"/>
      <c r="C10" s="58"/>
      <c r="D10" s="58"/>
      <c r="E10" s="58"/>
      <c r="F10" s="49"/>
      <c r="G10" s="49"/>
      <c r="H10" s="22" t="s">
        <v>325</v>
      </c>
      <c r="I10" s="34"/>
      <c r="J10" s="59"/>
      <c r="K10" s="34"/>
      <c r="L10" s="49"/>
    </row>
    <row r="11" spans="2:19" ht="20.399999999999999">
      <c r="B11" s="58"/>
      <c r="C11" s="58"/>
      <c r="D11" s="58"/>
      <c r="E11" s="58"/>
      <c r="F11" s="49"/>
      <c r="G11" s="49"/>
      <c r="H11" s="22"/>
      <c r="I11" s="34"/>
      <c r="J11" s="59"/>
      <c r="K11" s="34"/>
      <c r="L11" s="49"/>
    </row>
    <row r="12" spans="2:19" ht="21" thickBot="1">
      <c r="B12" s="31" t="s">
        <v>297</v>
      </c>
      <c r="C12" s="27"/>
      <c r="D12" s="27"/>
      <c r="E12" s="27"/>
      <c r="F12" s="207">
        <f>PL!F51</f>
        <v>7388</v>
      </c>
      <c r="G12" s="53"/>
      <c r="H12" s="207">
        <f>PL!H51</f>
        <v>12558</v>
      </c>
      <c r="I12" s="168"/>
      <c r="J12" s="207">
        <f>PL!J51</f>
        <v>140</v>
      </c>
      <c r="K12" s="53"/>
      <c r="L12" s="207">
        <f>PL!L51</f>
        <v>7858</v>
      </c>
      <c r="N12" s="60"/>
      <c r="R12" s="60"/>
    </row>
    <row r="13" spans="2:19" ht="20.399999999999999" thickTop="1">
      <c r="B13" s="61"/>
      <c r="C13" s="27"/>
      <c r="D13" s="27"/>
      <c r="E13" s="27"/>
      <c r="F13" s="97"/>
      <c r="G13" s="97"/>
      <c r="H13" s="97"/>
      <c r="I13" s="97"/>
      <c r="J13" s="97"/>
      <c r="K13" s="97"/>
      <c r="L13" s="97"/>
      <c r="N13" s="60"/>
      <c r="R13" s="60"/>
    </row>
    <row r="14" spans="2:19" ht="20.399999999999999">
      <c r="B14" s="31" t="s">
        <v>78</v>
      </c>
      <c r="C14" s="27"/>
      <c r="D14" s="27"/>
      <c r="E14" s="27"/>
      <c r="F14" s="100"/>
      <c r="G14" s="100"/>
      <c r="H14" s="100"/>
      <c r="I14" s="97"/>
      <c r="J14" s="100"/>
      <c r="K14" s="100"/>
      <c r="L14" s="100"/>
    </row>
    <row r="15" spans="2:19" ht="20.399999999999999" hidden="1">
      <c r="B15" s="172" t="s">
        <v>283</v>
      </c>
      <c r="C15" s="27"/>
      <c r="D15" s="27"/>
      <c r="E15" s="27"/>
      <c r="F15" s="100"/>
      <c r="G15" s="100"/>
      <c r="H15" s="100"/>
      <c r="I15" s="97"/>
      <c r="J15" s="100"/>
      <c r="K15" s="100"/>
      <c r="L15" s="100"/>
    </row>
    <row r="16" spans="2:19" hidden="1">
      <c r="B16" s="61" t="s">
        <v>203</v>
      </c>
      <c r="C16" s="27"/>
      <c r="D16" s="27"/>
      <c r="E16" s="27"/>
      <c r="F16" s="53">
        <v>0</v>
      </c>
      <c r="G16" s="53"/>
      <c r="H16" s="53">
        <v>0</v>
      </c>
      <c r="I16" s="168"/>
      <c r="J16" s="72">
        <v>0</v>
      </c>
      <c r="K16" s="72"/>
      <c r="L16" s="72">
        <v>0</v>
      </c>
    </row>
    <row r="17" spans="2:18" ht="20.399999999999999">
      <c r="B17" s="62" t="s">
        <v>176</v>
      </c>
      <c r="C17" s="27"/>
      <c r="D17" s="27"/>
      <c r="E17" s="27"/>
      <c r="F17" s="72"/>
      <c r="G17" s="72"/>
      <c r="H17" s="72"/>
      <c r="I17" s="168"/>
      <c r="J17" s="72"/>
      <c r="K17" s="72"/>
      <c r="L17" s="72"/>
    </row>
    <row r="18" spans="2:18" hidden="1">
      <c r="B18" s="61" t="s">
        <v>203</v>
      </c>
      <c r="C18" s="27"/>
      <c r="D18" s="27"/>
      <c r="E18" s="27"/>
      <c r="F18" s="53"/>
      <c r="G18" s="53"/>
      <c r="H18" s="53"/>
      <c r="I18" s="168"/>
      <c r="J18" s="53">
        <v>0</v>
      </c>
      <c r="K18" s="53"/>
      <c r="L18" s="53">
        <v>0</v>
      </c>
      <c r="N18" s="60"/>
      <c r="R18" s="60"/>
    </row>
    <row r="19" spans="2:18">
      <c r="B19" s="61" t="s">
        <v>206</v>
      </c>
      <c r="C19" s="27"/>
      <c r="D19" s="27"/>
      <c r="E19" s="27"/>
      <c r="F19" s="53">
        <v>43</v>
      </c>
      <c r="G19" s="53"/>
      <c r="H19" s="53">
        <v>19009</v>
      </c>
      <c r="I19" s="168"/>
      <c r="J19" s="53">
        <v>0</v>
      </c>
      <c r="K19" s="53"/>
      <c r="L19" s="53">
        <v>0</v>
      </c>
      <c r="N19" s="60"/>
      <c r="R19" s="60"/>
    </row>
    <row r="20" spans="2:18" hidden="1">
      <c r="B20" s="61" t="s">
        <v>204</v>
      </c>
      <c r="C20" s="27"/>
      <c r="D20" s="27"/>
      <c r="E20" s="27"/>
      <c r="F20" s="208"/>
      <c r="G20" s="53"/>
      <c r="H20" s="208">
        <v>0</v>
      </c>
      <c r="I20" s="168"/>
      <c r="J20" s="208">
        <v>0</v>
      </c>
      <c r="K20" s="53"/>
      <c r="L20" s="208">
        <v>0</v>
      </c>
      <c r="N20" s="60"/>
      <c r="R20" s="60"/>
    </row>
    <row r="21" spans="2:18">
      <c r="B21" s="63" t="s">
        <v>327</v>
      </c>
      <c r="C21" s="27"/>
      <c r="D21" s="27"/>
      <c r="E21" s="27"/>
      <c r="F21" s="209">
        <f>SUM(F16:F20)</f>
        <v>43</v>
      </c>
      <c r="G21" s="53"/>
      <c r="H21" s="209">
        <f>SUM(H16:H20)</f>
        <v>19009</v>
      </c>
      <c r="I21" s="168"/>
      <c r="J21" s="209">
        <f>SUM(J18:J20)</f>
        <v>0</v>
      </c>
      <c r="K21" s="168"/>
      <c r="L21" s="209">
        <f>SUM(L18:L20)</f>
        <v>0</v>
      </c>
      <c r="N21" s="60"/>
      <c r="R21" s="60"/>
    </row>
    <row r="22" spans="2:18" ht="21" thickBot="1">
      <c r="B22" s="31" t="s">
        <v>298</v>
      </c>
      <c r="C22" s="27"/>
      <c r="D22" s="27"/>
      <c r="E22" s="27"/>
      <c r="F22" s="207">
        <f>+F21+F12</f>
        <v>7431</v>
      </c>
      <c r="G22" s="210"/>
      <c r="H22" s="207">
        <f>+H21+H12</f>
        <v>31567</v>
      </c>
      <c r="I22" s="168"/>
      <c r="J22" s="207">
        <f>+J21+J12</f>
        <v>140</v>
      </c>
      <c r="K22" s="53"/>
      <c r="L22" s="207">
        <f>+L21+L12</f>
        <v>7858</v>
      </c>
      <c r="N22" s="60"/>
      <c r="R22" s="60"/>
    </row>
    <row r="23" spans="2:18" ht="21" thickTop="1">
      <c r="B23" s="31"/>
      <c r="C23" s="27"/>
      <c r="D23" s="27"/>
      <c r="E23" s="27"/>
      <c r="F23" s="96"/>
      <c r="G23" s="104"/>
      <c r="H23" s="96"/>
      <c r="I23" s="96"/>
      <c r="J23" s="96"/>
      <c r="K23" s="96"/>
      <c r="L23" s="96"/>
    </row>
    <row r="24" spans="2:18" ht="20.399999999999999">
      <c r="B24" s="31" t="s">
        <v>164</v>
      </c>
      <c r="C24" s="27"/>
      <c r="D24" s="27"/>
      <c r="E24" s="27"/>
      <c r="F24" s="96"/>
      <c r="G24" s="104"/>
      <c r="H24" s="96"/>
      <c r="I24" s="97"/>
      <c r="J24" s="96"/>
      <c r="K24" s="96"/>
      <c r="L24" s="96"/>
    </row>
    <row r="25" spans="2:18">
      <c r="B25" s="26" t="s">
        <v>77</v>
      </c>
      <c r="C25" s="27"/>
      <c r="D25" s="27"/>
      <c r="E25" s="27"/>
      <c r="F25" s="53">
        <v>7217</v>
      </c>
      <c r="G25" s="210"/>
      <c r="H25" s="53">
        <v>9357</v>
      </c>
      <c r="I25" s="168"/>
      <c r="J25" s="72">
        <v>140</v>
      </c>
      <c r="K25" s="53"/>
      <c r="L25" s="53">
        <v>7858</v>
      </c>
      <c r="N25" s="60"/>
      <c r="R25" s="60"/>
    </row>
    <row r="26" spans="2:18">
      <c r="B26" s="26" t="s">
        <v>32</v>
      </c>
      <c r="C26" s="27"/>
      <c r="D26" s="27"/>
      <c r="E26" s="27"/>
      <c r="F26" s="53">
        <v>171</v>
      </c>
      <c r="G26" s="210"/>
      <c r="H26" s="53">
        <v>3201</v>
      </c>
      <c r="I26" s="168"/>
      <c r="J26" s="53">
        <v>0</v>
      </c>
      <c r="K26" s="53"/>
      <c r="L26" s="53">
        <v>0</v>
      </c>
      <c r="N26" s="60"/>
      <c r="R26" s="60"/>
    </row>
    <row r="27" spans="2:18" ht="21" thickBot="1">
      <c r="B27" s="31"/>
      <c r="C27" s="27"/>
      <c r="D27" s="27"/>
      <c r="E27" s="27"/>
      <c r="F27" s="204">
        <f>+F12</f>
        <v>7388</v>
      </c>
      <c r="G27" s="210"/>
      <c r="H27" s="204">
        <f>+H12</f>
        <v>12558</v>
      </c>
      <c r="I27" s="168"/>
      <c r="J27" s="204">
        <f>+J12</f>
        <v>140</v>
      </c>
      <c r="K27" s="53"/>
      <c r="L27" s="204">
        <f>+L12</f>
        <v>7858</v>
      </c>
      <c r="N27" s="60"/>
      <c r="R27" s="60"/>
    </row>
    <row r="28" spans="2:18" ht="21" thickTop="1">
      <c r="B28" s="31"/>
      <c r="C28" s="27"/>
      <c r="D28" s="27"/>
      <c r="E28" s="27"/>
      <c r="F28" s="96"/>
      <c r="G28" s="104"/>
      <c r="H28" s="96"/>
      <c r="I28" s="97"/>
      <c r="J28" s="96"/>
      <c r="K28" s="96"/>
      <c r="L28" s="96"/>
    </row>
    <row r="29" spans="2:18" ht="20.399999999999999">
      <c r="B29" s="31" t="s">
        <v>79</v>
      </c>
      <c r="C29" s="27"/>
      <c r="D29" s="27"/>
      <c r="E29" s="27"/>
      <c r="F29" s="100"/>
      <c r="G29" s="100"/>
      <c r="H29" s="100"/>
      <c r="I29" s="97"/>
      <c r="J29" s="110"/>
      <c r="K29" s="97"/>
      <c r="L29" s="100"/>
    </row>
    <row r="30" spans="2:18">
      <c r="B30" s="26" t="s">
        <v>77</v>
      </c>
      <c r="C30" s="27"/>
      <c r="D30" s="27"/>
      <c r="E30" s="27"/>
      <c r="F30" s="53">
        <v>7247</v>
      </c>
      <c r="G30" s="53"/>
      <c r="H30" s="53">
        <v>22694</v>
      </c>
      <c r="I30" s="211"/>
      <c r="J30" s="53">
        <v>140</v>
      </c>
      <c r="K30" s="211"/>
      <c r="L30" s="53">
        <v>7858</v>
      </c>
      <c r="N30" s="60"/>
      <c r="R30" s="60"/>
    </row>
    <row r="31" spans="2:18">
      <c r="B31" s="26" t="s">
        <v>32</v>
      </c>
      <c r="C31" s="27"/>
      <c r="D31" s="27"/>
      <c r="E31" s="27"/>
      <c r="F31" s="53">
        <v>184</v>
      </c>
      <c r="G31" s="53"/>
      <c r="H31" s="53">
        <v>8873</v>
      </c>
      <c r="I31" s="212"/>
      <c r="J31" s="53">
        <v>0</v>
      </c>
      <c r="K31" s="53"/>
      <c r="L31" s="208">
        <v>0</v>
      </c>
      <c r="N31" s="60"/>
      <c r="R31" s="60"/>
    </row>
    <row r="32" spans="2:18" ht="20.399999999999999" thickBot="1">
      <c r="C32" s="27"/>
      <c r="D32" s="27"/>
      <c r="E32" s="27"/>
      <c r="F32" s="204">
        <f>F22</f>
        <v>7431</v>
      </c>
      <c r="G32" s="53"/>
      <c r="H32" s="204">
        <f>+H22</f>
        <v>31567</v>
      </c>
      <c r="I32" s="168"/>
      <c r="J32" s="204">
        <f>+J22</f>
        <v>140</v>
      </c>
      <c r="K32" s="168"/>
      <c r="L32" s="204">
        <f>+L22</f>
        <v>7858</v>
      </c>
      <c r="N32" s="60"/>
      <c r="R32" s="60"/>
    </row>
    <row r="33" spans="2:18" ht="21" thickTop="1">
      <c r="B33" s="31"/>
      <c r="C33" s="27"/>
      <c r="D33" s="27"/>
      <c r="E33" s="27"/>
      <c r="F33" s="96"/>
      <c r="G33" s="96"/>
      <c r="H33" s="96"/>
      <c r="I33" s="97"/>
      <c r="J33" s="111"/>
      <c r="K33" s="96"/>
      <c r="L33" s="96"/>
    </row>
    <row r="34" spans="2:18" ht="20.399999999999999">
      <c r="B34" s="45" t="s">
        <v>80</v>
      </c>
      <c r="F34" s="97"/>
      <c r="G34" s="97"/>
      <c r="H34" s="96"/>
      <c r="I34" s="96"/>
      <c r="J34" s="96"/>
      <c r="K34" s="97"/>
      <c r="L34" s="111"/>
    </row>
    <row r="35" spans="2:18" ht="20.399999999999999" thickBot="1">
      <c r="B35" s="66" t="s">
        <v>279</v>
      </c>
      <c r="C35" s="27"/>
      <c r="D35" s="27"/>
      <c r="E35" s="27"/>
      <c r="F35" s="214">
        <f>(F27/F36)</f>
        <v>9.1503491299733358E-7</v>
      </c>
      <c r="G35" s="215"/>
      <c r="H35" s="214">
        <f>(H27/H36)</f>
        <v>1.5553613245841881E-6</v>
      </c>
      <c r="I35" s="216"/>
      <c r="J35" s="214">
        <f>(J27/J36)</f>
        <v>1.7339589580350123E-8</v>
      </c>
      <c r="K35" s="216"/>
      <c r="L35" s="214">
        <f>(L27/L36)</f>
        <v>9.7324647942208541E-7</v>
      </c>
      <c r="N35" s="60"/>
      <c r="R35" s="60"/>
    </row>
    <row r="36" spans="2:18" ht="21" thickTop="1" thickBot="1">
      <c r="B36" s="43" t="s">
        <v>280</v>
      </c>
      <c r="C36" s="27"/>
      <c r="D36" s="27"/>
      <c r="F36" s="213">
        <v>8074008865.7377043</v>
      </c>
      <c r="G36" s="113"/>
      <c r="H36" s="112">
        <v>8074008143</v>
      </c>
      <c r="I36" s="72"/>
      <c r="J36" s="213">
        <v>8074008865.7377043</v>
      </c>
      <c r="K36" s="72"/>
      <c r="L36" s="112">
        <v>8074008143</v>
      </c>
      <c r="N36" s="60"/>
      <c r="R36" s="60"/>
    </row>
    <row r="37" spans="2:18" ht="20.399999999999999" thickTop="1"/>
    <row r="38" spans="2:18">
      <c r="B38" s="35" t="s">
        <v>319</v>
      </c>
    </row>
    <row r="39" spans="2:18">
      <c r="B39" s="28"/>
    </row>
    <row r="40" spans="2:18">
      <c r="B40" s="28"/>
    </row>
    <row r="41" spans="2:18">
      <c r="B41" s="68"/>
    </row>
    <row r="42" spans="2:18">
      <c r="B42" s="68"/>
    </row>
    <row r="43" spans="2:18">
      <c r="B43" s="68"/>
    </row>
    <row r="44" spans="2:18">
      <c r="B44" s="68"/>
    </row>
    <row r="45" spans="2:18">
      <c r="B45" s="68"/>
    </row>
    <row r="46" spans="2:18">
      <c r="B46" s="68"/>
    </row>
    <row r="47" spans="2:18">
      <c r="B47" s="68"/>
    </row>
    <row r="48" spans="2:18">
      <c r="B48" s="255" t="s">
        <v>323</v>
      </c>
      <c r="C48" s="255"/>
      <c r="D48" s="255"/>
      <c r="E48" s="255"/>
      <c r="F48" s="255"/>
      <c r="G48" s="255"/>
      <c r="H48" s="255"/>
      <c r="I48" s="255"/>
      <c r="J48" s="255"/>
      <c r="K48" s="255"/>
      <c r="L48" s="255"/>
    </row>
    <row r="49" spans="2:12">
      <c r="B49" s="271" t="s">
        <v>324</v>
      </c>
      <c r="C49" s="271"/>
      <c r="D49" s="271"/>
      <c r="E49" s="271"/>
      <c r="F49" s="271"/>
      <c r="G49" s="271"/>
      <c r="H49" s="271"/>
      <c r="I49" s="271"/>
      <c r="J49" s="271"/>
      <c r="K49" s="271"/>
      <c r="L49" s="271"/>
    </row>
    <row r="50" spans="2:12">
      <c r="B50" s="27"/>
      <c r="H50" s="27"/>
      <c r="I50" s="36"/>
      <c r="J50" s="27"/>
    </row>
    <row r="51" spans="2:12">
      <c r="B51" s="264" t="s">
        <v>282</v>
      </c>
      <c r="C51" s="265"/>
      <c r="D51" s="265"/>
      <c r="E51" s="265"/>
      <c r="F51" s="265"/>
      <c r="G51" s="265"/>
      <c r="H51" s="265"/>
      <c r="I51" s="265"/>
      <c r="J51" s="265"/>
      <c r="K51" s="265"/>
      <c r="L51" s="265"/>
    </row>
  </sheetData>
  <mergeCells count="12">
    <mergeCell ref="N8:R8"/>
    <mergeCell ref="F8:L8"/>
    <mergeCell ref="B51:L51"/>
    <mergeCell ref="J1:L1"/>
    <mergeCell ref="B2:L2"/>
    <mergeCell ref="B3:L3"/>
    <mergeCell ref="B4:L4"/>
    <mergeCell ref="F6:L6"/>
    <mergeCell ref="F7:H7"/>
    <mergeCell ref="J7:L7"/>
    <mergeCell ref="B48:L48"/>
    <mergeCell ref="B49:L49"/>
  </mergeCells>
  <pageMargins left="0.70866141732283472" right="0.19685039370078741" top="0.59055118110236227" bottom="0.31496062992125984" header="0.31496062992125984" footer="0.39370078740157483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3F46E-01F7-4CA6-A26B-F83361284F61}">
  <sheetPr>
    <pageSetUpPr fitToPage="1"/>
  </sheetPr>
  <dimension ref="A1:R153"/>
  <sheetViews>
    <sheetView view="pageBreakPreview" topLeftCell="A118" zoomScaleNormal="100" zoomScaleSheetLayoutView="100" workbookViewId="0">
      <selection activeCell="Q141" sqref="Q141"/>
    </sheetView>
  </sheetViews>
  <sheetFormatPr defaultColWidth="9.109375" defaultRowHeight="19.8"/>
  <cols>
    <col min="1" max="1" width="11.109375" style="25" customWidth="1"/>
    <col min="2" max="2" width="2.6640625" style="55" customWidth="1"/>
    <col min="3" max="3" width="58.109375" style="55" customWidth="1"/>
    <col min="4" max="4" width="9.109375" style="25" customWidth="1"/>
    <col min="5" max="5" width="0.6640625" style="25" customWidth="1"/>
    <col min="6" max="6" width="14.109375" style="116" customWidth="1"/>
    <col min="7" max="7" width="1" style="117" customWidth="1"/>
    <col min="8" max="8" width="13.6640625" style="25" customWidth="1"/>
    <col min="9" max="9" width="0.5546875" style="117" customWidth="1"/>
    <col min="10" max="10" width="14.109375" style="25" customWidth="1"/>
    <col min="11" max="11" width="0.6640625" style="117" customWidth="1"/>
    <col min="12" max="12" width="13.5546875" style="25" customWidth="1"/>
    <col min="13" max="16384" width="9.109375" style="25"/>
  </cols>
  <sheetData>
    <row r="1" spans="2:18">
      <c r="J1" s="118"/>
      <c r="K1" s="119"/>
      <c r="L1" s="173" t="s">
        <v>289</v>
      </c>
      <c r="M1" s="68"/>
      <c r="N1" s="68"/>
    </row>
    <row r="2" spans="2:18" s="43" customFormat="1" ht="20.399999999999999">
      <c r="B2" s="277" t="s">
        <v>37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</row>
    <row r="3" spans="2:18" s="43" customFormat="1" ht="20.399999999999999">
      <c r="B3" s="278" t="s">
        <v>82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</row>
    <row r="4" spans="2:18" s="43" customFormat="1" ht="20.399999999999999">
      <c r="B4" s="277" t="s">
        <v>288</v>
      </c>
      <c r="C4" s="277"/>
      <c r="D4" s="277"/>
      <c r="E4" s="277"/>
      <c r="F4" s="277"/>
      <c r="G4" s="277"/>
      <c r="H4" s="277"/>
      <c r="I4" s="277"/>
      <c r="J4" s="277"/>
      <c r="K4" s="277"/>
      <c r="L4" s="277"/>
    </row>
    <row r="5" spans="2:18" ht="12.6" customHeight="1">
      <c r="B5" s="120"/>
      <c r="C5" s="120"/>
      <c r="D5" s="120"/>
      <c r="E5" s="120"/>
      <c r="F5" s="121"/>
      <c r="G5" s="122"/>
      <c r="H5" s="120"/>
      <c r="I5" s="122"/>
      <c r="J5" s="120"/>
      <c r="K5" s="122"/>
      <c r="L5" s="120"/>
    </row>
    <row r="6" spans="2:18" s="43" customFormat="1" ht="20.399999999999999">
      <c r="B6" s="45"/>
      <c r="C6" s="45"/>
      <c r="F6" s="275" t="s">
        <v>284</v>
      </c>
      <c r="G6" s="275"/>
      <c r="H6" s="275"/>
      <c r="I6" s="275"/>
      <c r="J6" s="275"/>
      <c r="K6" s="275"/>
      <c r="L6" s="275"/>
    </row>
    <row r="7" spans="2:18" s="43" customFormat="1" ht="20.399999999999999">
      <c r="B7" s="45"/>
      <c r="C7" s="45"/>
      <c r="F7" s="276" t="s">
        <v>35</v>
      </c>
      <c r="G7" s="276"/>
      <c r="H7" s="276"/>
      <c r="J7" s="275" t="s">
        <v>36</v>
      </c>
      <c r="K7" s="275"/>
      <c r="L7" s="275"/>
    </row>
    <row r="8" spans="2:18" s="43" customFormat="1" ht="20.399999999999999">
      <c r="B8" s="45"/>
      <c r="C8" s="45"/>
      <c r="F8" s="257" t="s">
        <v>294</v>
      </c>
      <c r="G8" s="257"/>
      <c r="H8" s="257"/>
      <c r="I8" s="257"/>
      <c r="J8" s="257"/>
      <c r="K8" s="257"/>
      <c r="L8" s="257"/>
      <c r="N8" s="269"/>
      <c r="O8" s="269"/>
      <c r="P8" s="269"/>
      <c r="Q8" s="269"/>
      <c r="R8" s="269"/>
    </row>
    <row r="9" spans="2:18" s="43" customFormat="1" ht="20.399999999999999">
      <c r="B9" s="42"/>
      <c r="C9" s="42"/>
      <c r="D9" s="95" t="s">
        <v>34</v>
      </c>
      <c r="E9" s="47"/>
      <c r="F9" s="48" t="s">
        <v>293</v>
      </c>
      <c r="G9" s="49"/>
      <c r="H9" s="48" t="s">
        <v>167</v>
      </c>
      <c r="I9" s="34"/>
      <c r="J9" s="48" t="s">
        <v>293</v>
      </c>
      <c r="K9" s="49"/>
      <c r="L9" s="48" t="s">
        <v>167</v>
      </c>
      <c r="N9" s="46"/>
      <c r="O9" s="46"/>
      <c r="P9" s="46"/>
      <c r="Q9" s="46"/>
      <c r="R9" s="46"/>
    </row>
    <row r="10" spans="2:18" ht="20.399999999999999">
      <c r="B10" s="50" t="s">
        <v>83</v>
      </c>
      <c r="C10" s="125"/>
      <c r="H10" s="109"/>
    </row>
    <row r="11" spans="2:18">
      <c r="B11" s="51" t="s">
        <v>297</v>
      </c>
      <c r="E11" s="126"/>
      <c r="F11" s="126">
        <f>PL!F51</f>
        <v>7388</v>
      </c>
      <c r="G11" s="124"/>
      <c r="H11" s="126">
        <f>PL!H51</f>
        <v>12558</v>
      </c>
      <c r="I11" s="124"/>
      <c r="J11" s="126">
        <f>PL!J51</f>
        <v>140</v>
      </c>
      <c r="K11" s="124"/>
      <c r="L11" s="126">
        <f>PL!L51</f>
        <v>7858</v>
      </c>
    </row>
    <row r="12" spans="2:18">
      <c r="B12" s="52" t="s">
        <v>115</v>
      </c>
      <c r="C12" s="128"/>
      <c r="E12" s="129"/>
      <c r="F12" s="126"/>
      <c r="G12" s="124"/>
      <c r="H12" s="126"/>
      <c r="I12" s="240"/>
      <c r="J12" s="126"/>
      <c r="K12" s="240"/>
      <c r="L12" s="218"/>
    </row>
    <row r="13" spans="2:18">
      <c r="B13" s="25"/>
      <c r="C13" s="51" t="s">
        <v>84</v>
      </c>
      <c r="E13" s="129"/>
      <c r="F13" s="194">
        <v>26026</v>
      </c>
      <c r="G13" s="241"/>
      <c r="H13" s="194">
        <v>33478</v>
      </c>
      <c r="I13" s="240"/>
      <c r="J13" s="194">
        <v>287</v>
      </c>
      <c r="K13" s="241"/>
      <c r="L13" s="194">
        <v>1903</v>
      </c>
    </row>
    <row r="14" spans="2:18">
      <c r="B14" s="25"/>
      <c r="C14" s="51" t="s">
        <v>85</v>
      </c>
      <c r="E14" s="129"/>
      <c r="F14" s="194">
        <v>1116</v>
      </c>
      <c r="G14" s="241"/>
      <c r="H14" s="194">
        <v>4220</v>
      </c>
      <c r="I14" s="240"/>
      <c r="J14" s="194">
        <v>629</v>
      </c>
      <c r="K14" s="241"/>
      <c r="L14" s="194">
        <v>3767</v>
      </c>
    </row>
    <row r="15" spans="2:18" hidden="1">
      <c r="B15" s="25"/>
      <c r="C15" s="42" t="s">
        <v>224</v>
      </c>
      <c r="E15" s="129"/>
      <c r="F15" s="194">
        <v>0</v>
      </c>
      <c r="G15" s="241"/>
      <c r="H15" s="194">
        <v>0</v>
      </c>
      <c r="I15" s="240"/>
      <c r="J15" s="194">
        <v>0</v>
      </c>
      <c r="K15" s="241"/>
      <c r="L15" s="194">
        <v>0</v>
      </c>
    </row>
    <row r="16" spans="2:18">
      <c r="B16" s="25"/>
      <c r="C16" s="42" t="s">
        <v>313</v>
      </c>
      <c r="E16" s="129"/>
      <c r="F16" s="194">
        <v>0</v>
      </c>
      <c r="G16" s="241"/>
      <c r="H16" s="194">
        <v>0</v>
      </c>
      <c r="I16" s="240"/>
      <c r="J16" s="194">
        <v>14200</v>
      </c>
      <c r="K16" s="241"/>
      <c r="L16" s="194">
        <v>0</v>
      </c>
    </row>
    <row r="17" spans="2:12" hidden="1">
      <c r="B17" s="25"/>
      <c r="C17" s="55" t="s">
        <v>225</v>
      </c>
      <c r="E17" s="129"/>
      <c r="F17" s="194"/>
      <c r="G17" s="241"/>
      <c r="H17" s="194"/>
      <c r="I17" s="240"/>
      <c r="J17" s="194"/>
      <c r="K17" s="241"/>
      <c r="L17" s="194"/>
    </row>
    <row r="18" spans="2:12" hidden="1">
      <c r="B18" s="25"/>
      <c r="C18" s="42" t="s">
        <v>201</v>
      </c>
      <c r="E18" s="129"/>
      <c r="F18" s="194">
        <v>0</v>
      </c>
      <c r="G18" s="241"/>
      <c r="H18" s="194">
        <v>0</v>
      </c>
      <c r="I18" s="240"/>
      <c r="J18" s="194"/>
      <c r="K18" s="241"/>
      <c r="L18" s="194">
        <v>0</v>
      </c>
    </row>
    <row r="19" spans="2:12">
      <c r="B19" s="25"/>
      <c r="C19" s="42" t="s">
        <v>207</v>
      </c>
      <c r="E19" s="129"/>
      <c r="F19" s="194">
        <v>1070</v>
      </c>
      <c r="G19" s="241"/>
      <c r="H19" s="194">
        <v>752</v>
      </c>
      <c r="I19" s="240"/>
      <c r="J19" s="194">
        <v>1070</v>
      </c>
      <c r="K19" s="241"/>
      <c r="L19" s="194">
        <v>752</v>
      </c>
    </row>
    <row r="20" spans="2:12">
      <c r="B20" s="25"/>
      <c r="C20" s="51" t="s">
        <v>86</v>
      </c>
      <c r="E20" s="129"/>
      <c r="F20" s="194">
        <v>-20</v>
      </c>
      <c r="G20" s="241"/>
      <c r="H20" s="194">
        <v>-35</v>
      </c>
      <c r="I20" s="240"/>
      <c r="J20" s="194">
        <v>-20</v>
      </c>
      <c r="K20" s="241"/>
      <c r="L20" s="194">
        <v>-35</v>
      </c>
    </row>
    <row r="21" spans="2:12">
      <c r="B21" s="25"/>
      <c r="C21" s="54" t="s">
        <v>103</v>
      </c>
      <c r="E21" s="129"/>
      <c r="F21" s="194">
        <v>676</v>
      </c>
      <c r="G21" s="241"/>
      <c r="H21" s="194">
        <v>37</v>
      </c>
      <c r="I21" s="240"/>
      <c r="J21" s="194">
        <v>0</v>
      </c>
      <c r="K21" s="241"/>
      <c r="L21" s="194">
        <v>37</v>
      </c>
    </row>
    <row r="22" spans="2:12">
      <c r="B22" s="25"/>
      <c r="C22" s="131" t="s">
        <v>299</v>
      </c>
      <c r="E22" s="129"/>
      <c r="F22" s="194">
        <v>0</v>
      </c>
      <c r="G22" s="241"/>
      <c r="H22" s="194">
        <v>-35</v>
      </c>
      <c r="I22" s="240"/>
      <c r="J22" s="194">
        <v>0</v>
      </c>
      <c r="K22" s="241"/>
      <c r="L22" s="194">
        <v>-35</v>
      </c>
    </row>
    <row r="23" spans="2:12" hidden="1">
      <c r="B23" s="25"/>
      <c r="C23" s="54" t="s">
        <v>209</v>
      </c>
      <c r="E23" s="129"/>
      <c r="F23" s="194"/>
      <c r="G23" s="241"/>
      <c r="H23" s="194">
        <v>0</v>
      </c>
      <c r="I23" s="240"/>
      <c r="J23" s="194"/>
      <c r="K23" s="241"/>
      <c r="L23" s="194">
        <v>0</v>
      </c>
    </row>
    <row r="24" spans="2:12" hidden="1">
      <c r="B24" s="25"/>
      <c r="C24" s="131" t="s">
        <v>234</v>
      </c>
      <c r="E24" s="129"/>
      <c r="F24" s="194"/>
      <c r="G24" s="241"/>
      <c r="H24" s="194">
        <v>0</v>
      </c>
      <c r="I24" s="240"/>
      <c r="J24" s="194"/>
      <c r="K24" s="241"/>
      <c r="L24" s="194">
        <v>0</v>
      </c>
    </row>
    <row r="25" spans="2:12">
      <c r="B25" s="25"/>
      <c r="C25" s="131" t="s">
        <v>87</v>
      </c>
      <c r="E25" s="108"/>
      <c r="F25" s="194">
        <v>240</v>
      </c>
      <c r="G25" s="241"/>
      <c r="H25" s="194">
        <v>266</v>
      </c>
      <c r="I25" s="223"/>
      <c r="J25" s="194">
        <v>78</v>
      </c>
      <c r="K25" s="241"/>
      <c r="L25" s="194">
        <v>73</v>
      </c>
    </row>
    <row r="26" spans="2:12">
      <c r="B26" s="25"/>
      <c r="C26" s="131" t="s">
        <v>88</v>
      </c>
      <c r="E26" s="108"/>
      <c r="F26" s="194">
        <v>546</v>
      </c>
      <c r="G26" s="241"/>
      <c r="H26" s="194">
        <v>-8456</v>
      </c>
      <c r="I26" s="223"/>
      <c r="J26" s="194">
        <v>2</v>
      </c>
      <c r="K26" s="223"/>
      <c r="L26" s="194">
        <v>-22</v>
      </c>
    </row>
    <row r="27" spans="2:12" hidden="1">
      <c r="B27" s="25"/>
      <c r="C27" s="131" t="s">
        <v>235</v>
      </c>
      <c r="E27" s="108"/>
      <c r="F27" s="194">
        <v>0</v>
      </c>
      <c r="G27" s="241"/>
      <c r="H27" s="194">
        <v>0</v>
      </c>
      <c r="I27" s="223"/>
      <c r="J27" s="194">
        <v>0</v>
      </c>
      <c r="K27" s="223"/>
      <c r="L27" s="194">
        <v>0</v>
      </c>
    </row>
    <row r="28" spans="2:12" hidden="1">
      <c r="B28" s="25"/>
      <c r="C28" s="131" t="s">
        <v>226</v>
      </c>
      <c r="E28" s="108"/>
      <c r="F28" s="194">
        <v>0</v>
      </c>
      <c r="G28" s="241"/>
      <c r="H28" s="177"/>
      <c r="I28" s="223"/>
      <c r="J28" s="194">
        <v>0</v>
      </c>
      <c r="K28" s="223"/>
      <c r="L28" s="194"/>
    </row>
    <row r="29" spans="2:12" hidden="1">
      <c r="B29" s="25"/>
      <c r="C29" s="131" t="s">
        <v>236</v>
      </c>
      <c r="E29" s="108"/>
      <c r="F29" s="194">
        <v>0</v>
      </c>
      <c r="G29" s="241"/>
      <c r="H29" s="194">
        <v>0</v>
      </c>
      <c r="I29" s="223"/>
      <c r="J29" s="194">
        <v>0</v>
      </c>
      <c r="K29" s="223"/>
      <c r="L29" s="194">
        <v>0</v>
      </c>
    </row>
    <row r="30" spans="2:12" hidden="1">
      <c r="B30" s="25"/>
      <c r="C30" s="131" t="s">
        <v>237</v>
      </c>
      <c r="E30" s="108"/>
      <c r="F30" s="194">
        <v>0</v>
      </c>
      <c r="G30" s="241"/>
      <c r="H30" s="194">
        <v>0</v>
      </c>
      <c r="I30" s="223"/>
      <c r="J30" s="194">
        <v>0</v>
      </c>
      <c r="K30" s="223"/>
      <c r="L30" s="218">
        <v>0</v>
      </c>
    </row>
    <row r="31" spans="2:12" hidden="1">
      <c r="B31" s="25"/>
      <c r="C31" s="131" t="s">
        <v>227</v>
      </c>
      <c r="E31" s="108"/>
      <c r="F31" s="194">
        <v>0</v>
      </c>
      <c r="G31" s="241"/>
      <c r="H31" s="126"/>
      <c r="I31" s="223"/>
      <c r="J31" s="194">
        <v>0</v>
      </c>
      <c r="K31" s="223"/>
      <c r="L31" s="126"/>
    </row>
    <row r="32" spans="2:12">
      <c r="B32" s="25"/>
      <c r="C32" s="131" t="s">
        <v>238</v>
      </c>
      <c r="E32" s="108"/>
      <c r="F32" s="194">
        <v>0</v>
      </c>
      <c r="G32" s="241"/>
      <c r="H32" s="194">
        <v>-3322</v>
      </c>
      <c r="I32" s="223"/>
      <c r="J32" s="194">
        <v>0</v>
      </c>
      <c r="K32" s="223"/>
      <c r="L32" s="194">
        <v>-6552</v>
      </c>
    </row>
    <row r="33" spans="2:12" hidden="1">
      <c r="B33" s="25"/>
      <c r="C33" s="131" t="s">
        <v>239</v>
      </c>
      <c r="E33" s="108"/>
      <c r="F33" s="194">
        <v>0</v>
      </c>
      <c r="G33" s="241"/>
      <c r="H33" s="194">
        <v>0</v>
      </c>
      <c r="I33" s="223"/>
      <c r="J33" s="194">
        <v>0</v>
      </c>
      <c r="K33" s="223"/>
      <c r="L33" s="194">
        <v>0</v>
      </c>
    </row>
    <row r="34" spans="2:12" hidden="1">
      <c r="B34" s="25"/>
      <c r="C34" s="131" t="s">
        <v>240</v>
      </c>
      <c r="E34" s="108"/>
      <c r="F34" s="194">
        <v>0</v>
      </c>
      <c r="G34" s="241"/>
      <c r="H34" s="194">
        <v>0</v>
      </c>
      <c r="I34" s="223"/>
      <c r="J34" s="194">
        <v>0</v>
      </c>
      <c r="K34" s="223"/>
      <c r="L34" s="194">
        <v>0</v>
      </c>
    </row>
    <row r="35" spans="2:12" hidden="1">
      <c r="B35" s="25"/>
      <c r="C35" s="131" t="s">
        <v>241</v>
      </c>
      <c r="D35" s="131"/>
      <c r="E35" s="131"/>
      <c r="F35" s="194">
        <v>0</v>
      </c>
      <c r="G35" s="241"/>
      <c r="H35" s="194">
        <v>0</v>
      </c>
      <c r="I35" s="242"/>
      <c r="J35" s="194">
        <v>0</v>
      </c>
      <c r="K35" s="223"/>
      <c r="L35" s="194">
        <v>0</v>
      </c>
    </row>
    <row r="36" spans="2:12" hidden="1">
      <c r="B36" s="25"/>
      <c r="C36" s="131" t="s">
        <v>124</v>
      </c>
      <c r="D36" s="131"/>
      <c r="E36" s="131"/>
      <c r="F36" s="194">
        <v>0</v>
      </c>
      <c r="G36" s="241"/>
      <c r="H36" s="194">
        <v>0</v>
      </c>
      <c r="I36" s="242"/>
      <c r="J36" s="194">
        <v>0</v>
      </c>
      <c r="K36" s="223"/>
      <c r="L36" s="194">
        <v>0</v>
      </c>
    </row>
    <row r="37" spans="2:12">
      <c r="B37" s="25"/>
      <c r="C37" s="131" t="s">
        <v>101</v>
      </c>
      <c r="D37" s="131"/>
      <c r="E37" s="131"/>
      <c r="F37" s="194">
        <v>0</v>
      </c>
      <c r="G37" s="241"/>
      <c r="H37" s="194">
        <v>482</v>
      </c>
      <c r="I37" s="241"/>
      <c r="J37" s="194">
        <v>0</v>
      </c>
      <c r="K37" s="241"/>
      <c r="L37" s="194">
        <v>0</v>
      </c>
    </row>
    <row r="38" spans="2:12" hidden="1">
      <c r="B38" s="25"/>
      <c r="C38" s="131" t="s">
        <v>111</v>
      </c>
      <c r="D38" s="131"/>
      <c r="E38" s="131"/>
      <c r="F38" s="194">
        <v>0</v>
      </c>
      <c r="G38" s="241"/>
      <c r="H38" s="126">
        <v>0</v>
      </c>
      <c r="I38" s="241"/>
      <c r="J38" s="194">
        <v>0</v>
      </c>
      <c r="K38" s="241"/>
      <c r="L38" s="194">
        <v>0</v>
      </c>
    </row>
    <row r="39" spans="2:12">
      <c r="B39" s="25"/>
      <c r="C39" s="131" t="s">
        <v>68</v>
      </c>
      <c r="E39" s="108"/>
      <c r="F39" s="195">
        <v>-14063</v>
      </c>
      <c r="G39" s="241"/>
      <c r="H39" s="126">
        <v>-20990</v>
      </c>
      <c r="I39" s="223"/>
      <c r="J39" s="194">
        <v>-23767</v>
      </c>
      <c r="K39" s="223"/>
      <c r="L39" s="194">
        <v>-26263</v>
      </c>
    </row>
    <row r="40" spans="2:12" ht="20.399999999999999">
      <c r="B40" s="25"/>
      <c r="C40" s="131" t="s">
        <v>89</v>
      </c>
      <c r="D40" s="131"/>
      <c r="E40" s="131"/>
      <c r="F40" s="218">
        <v>11373</v>
      </c>
      <c r="G40" s="223"/>
      <c r="H40" s="218">
        <v>13584</v>
      </c>
      <c r="I40" s="146"/>
      <c r="J40" s="218">
        <v>4284</v>
      </c>
      <c r="K40" s="147"/>
      <c r="L40" s="126">
        <v>3880</v>
      </c>
    </row>
    <row r="41" spans="2:12">
      <c r="B41" s="25"/>
      <c r="C41" s="131" t="s">
        <v>100</v>
      </c>
      <c r="D41" s="131"/>
      <c r="E41" s="131"/>
      <c r="F41" s="243">
        <v>-381</v>
      </c>
      <c r="G41" s="223"/>
      <c r="H41" s="244">
        <v>-1660</v>
      </c>
      <c r="I41" s="146"/>
      <c r="J41" s="200">
        <v>0</v>
      </c>
      <c r="K41" s="241"/>
      <c r="L41" s="200">
        <v>0</v>
      </c>
    </row>
    <row r="42" spans="2:12">
      <c r="B42" s="128" t="s">
        <v>242</v>
      </c>
      <c r="C42" s="128"/>
      <c r="D42" s="128"/>
      <c r="E42" s="129"/>
      <c r="F42" s="126"/>
      <c r="G42" s="124"/>
      <c r="H42" s="126"/>
      <c r="I42" s="240"/>
      <c r="J42" s="126"/>
      <c r="K42" s="240"/>
      <c r="L42" s="218"/>
    </row>
    <row r="43" spans="2:12">
      <c r="B43" s="25"/>
      <c r="C43" s="128" t="s">
        <v>243</v>
      </c>
      <c r="E43" s="129"/>
      <c r="F43" s="126">
        <f>SUM(F11:F41)</f>
        <v>33971</v>
      </c>
      <c r="G43" s="124"/>
      <c r="H43" s="126">
        <f>SUM(H11:H41)</f>
        <v>30879</v>
      </c>
      <c r="I43" s="240"/>
      <c r="J43" s="126">
        <f>SUM(J11:J41)</f>
        <v>-3097</v>
      </c>
      <c r="K43" s="240"/>
      <c r="L43" s="126">
        <f>SUM(L11:L41)</f>
        <v>-14637</v>
      </c>
    </row>
    <row r="44" spans="2:12">
      <c r="B44" s="128" t="s">
        <v>90</v>
      </c>
      <c r="C44" s="128"/>
      <c r="E44" s="129"/>
      <c r="F44" s="115"/>
      <c r="G44" s="127"/>
      <c r="H44" s="115"/>
      <c r="I44" s="114"/>
      <c r="J44" s="115"/>
      <c r="K44" s="114"/>
      <c r="L44" s="130"/>
    </row>
    <row r="45" spans="2:12">
      <c r="B45" s="25"/>
      <c r="C45" s="55" t="s">
        <v>244</v>
      </c>
      <c r="E45" s="116"/>
      <c r="F45" s="194">
        <v>21538</v>
      </c>
      <c r="G45" s="124"/>
      <c r="H45" s="194">
        <v>-620</v>
      </c>
      <c r="I45" s="160"/>
      <c r="J45" s="194">
        <v>72955</v>
      </c>
      <c r="K45" s="241"/>
      <c r="L45" s="194">
        <v>-6548</v>
      </c>
    </row>
    <row r="46" spans="2:12">
      <c r="B46" s="25"/>
      <c r="C46" s="55" t="s">
        <v>303</v>
      </c>
      <c r="E46" s="116"/>
      <c r="F46" s="194">
        <v>-18692</v>
      </c>
      <c r="G46" s="124"/>
      <c r="H46" s="194">
        <v>0</v>
      </c>
      <c r="I46" s="160"/>
      <c r="J46" s="194">
        <v>0</v>
      </c>
      <c r="K46" s="241"/>
      <c r="L46" s="194">
        <v>0</v>
      </c>
    </row>
    <row r="47" spans="2:12" hidden="1">
      <c r="B47" s="25"/>
      <c r="C47" s="26" t="s">
        <v>245</v>
      </c>
      <c r="E47" s="116"/>
      <c r="F47" s="194">
        <v>0</v>
      </c>
      <c r="G47" s="124"/>
      <c r="H47" s="194">
        <v>0</v>
      </c>
      <c r="I47" s="160"/>
      <c r="J47" s="194">
        <v>0</v>
      </c>
      <c r="K47" s="241"/>
      <c r="L47" s="194">
        <v>0</v>
      </c>
    </row>
    <row r="48" spans="2:12" hidden="1">
      <c r="B48" s="25"/>
      <c r="C48" s="26" t="s">
        <v>228</v>
      </c>
      <c r="E48" s="116"/>
      <c r="F48" s="194"/>
      <c r="G48" s="124"/>
      <c r="H48" s="194"/>
      <c r="I48" s="160"/>
      <c r="J48" s="194"/>
      <c r="K48" s="241"/>
      <c r="L48" s="194"/>
    </row>
    <row r="49" spans="2:12">
      <c r="B49" s="25"/>
      <c r="C49" s="55" t="s">
        <v>129</v>
      </c>
      <c r="D49" s="140"/>
      <c r="E49" s="141"/>
      <c r="F49" s="194">
        <v>17130</v>
      </c>
      <c r="G49" s="124"/>
      <c r="H49" s="194">
        <v>3400</v>
      </c>
      <c r="I49" s="160"/>
      <c r="J49" s="194">
        <v>0</v>
      </c>
      <c r="K49" s="241"/>
      <c r="L49" s="194">
        <v>0</v>
      </c>
    </row>
    <row r="50" spans="2:12">
      <c r="B50" s="25"/>
      <c r="C50" s="55" t="s">
        <v>246</v>
      </c>
      <c r="D50" s="140"/>
      <c r="E50" s="141"/>
      <c r="F50" s="218">
        <v>-190</v>
      </c>
      <c r="G50" s="223"/>
      <c r="H50" s="194">
        <v>0</v>
      </c>
      <c r="I50" s="245"/>
      <c r="J50" s="194">
        <v>0</v>
      </c>
      <c r="K50" s="245"/>
      <c r="L50" s="194">
        <v>0</v>
      </c>
    </row>
    <row r="51" spans="2:12">
      <c r="B51" s="25"/>
      <c r="C51" s="55" t="s">
        <v>162</v>
      </c>
      <c r="D51" s="140"/>
      <c r="E51" s="141"/>
      <c r="F51" s="218">
        <v>-9043</v>
      </c>
      <c r="G51" s="223"/>
      <c r="H51" s="194">
        <v>1184</v>
      </c>
      <c r="I51" s="245"/>
      <c r="J51" s="194">
        <v>0</v>
      </c>
      <c r="K51" s="245"/>
      <c r="L51" s="194">
        <v>0</v>
      </c>
    </row>
    <row r="52" spans="2:12">
      <c r="B52" s="25"/>
      <c r="C52" s="55" t="s">
        <v>91</v>
      </c>
      <c r="E52" s="116"/>
      <c r="F52" s="194">
        <v>3232</v>
      </c>
      <c r="G52" s="124"/>
      <c r="H52" s="194">
        <v>0</v>
      </c>
      <c r="I52" s="160"/>
      <c r="J52" s="194">
        <v>1573</v>
      </c>
      <c r="K52" s="241"/>
      <c r="L52" s="194">
        <v>572</v>
      </c>
    </row>
    <row r="53" spans="2:12">
      <c r="B53" s="25"/>
      <c r="C53" s="55" t="s">
        <v>92</v>
      </c>
      <c r="E53" s="116"/>
      <c r="F53" s="194">
        <v>-5020</v>
      </c>
      <c r="G53" s="124"/>
      <c r="H53" s="194">
        <v>-1769</v>
      </c>
      <c r="I53" s="160"/>
      <c r="J53" s="194">
        <v>-2434</v>
      </c>
      <c r="K53" s="241"/>
      <c r="L53" s="194">
        <v>-1693</v>
      </c>
    </row>
    <row r="54" spans="2:12">
      <c r="B54" s="25" t="s">
        <v>112</v>
      </c>
      <c r="E54" s="116"/>
      <c r="F54" s="194"/>
      <c r="G54" s="124"/>
      <c r="H54" s="126"/>
      <c r="I54" s="160"/>
      <c r="J54" s="194"/>
      <c r="K54" s="241"/>
      <c r="L54" s="194"/>
    </row>
    <row r="55" spans="2:12">
      <c r="B55" s="25"/>
      <c r="C55" s="55" t="s">
        <v>127</v>
      </c>
      <c r="E55" s="116"/>
      <c r="F55" s="194">
        <v>4492</v>
      </c>
      <c r="G55" s="124"/>
      <c r="H55" s="194">
        <v>-5535</v>
      </c>
      <c r="I55" s="160"/>
      <c r="J55" s="194">
        <v>2379</v>
      </c>
      <c r="K55" s="241"/>
      <c r="L55" s="194">
        <v>-3485</v>
      </c>
    </row>
    <row r="56" spans="2:12" hidden="1">
      <c r="B56" s="25"/>
      <c r="C56" s="55" t="s">
        <v>249</v>
      </c>
      <c r="E56" s="116"/>
      <c r="F56" s="194"/>
      <c r="G56" s="124"/>
      <c r="H56" s="194">
        <v>0</v>
      </c>
      <c r="I56" s="160"/>
      <c r="J56" s="194"/>
      <c r="K56" s="241"/>
      <c r="L56" s="194">
        <v>0</v>
      </c>
    </row>
    <row r="57" spans="2:12" hidden="1">
      <c r="B57" s="25"/>
      <c r="C57" s="55" t="s">
        <v>247</v>
      </c>
      <c r="E57" s="116"/>
      <c r="F57" s="194"/>
      <c r="G57" s="124"/>
      <c r="H57" s="194">
        <v>0</v>
      </c>
      <c r="I57" s="160"/>
      <c r="J57" s="194"/>
      <c r="K57" s="241"/>
      <c r="L57" s="194">
        <v>0</v>
      </c>
    </row>
    <row r="58" spans="2:12">
      <c r="B58" s="25"/>
      <c r="C58" s="25" t="s">
        <v>93</v>
      </c>
      <c r="E58" s="116"/>
      <c r="F58" s="126">
        <v>30</v>
      </c>
      <c r="G58" s="241"/>
      <c r="H58" s="126">
        <v>-411</v>
      </c>
      <c r="I58" s="160"/>
      <c r="J58" s="126">
        <v>29</v>
      </c>
      <c r="K58" s="241"/>
      <c r="L58" s="126">
        <v>18</v>
      </c>
    </row>
    <row r="59" spans="2:12" hidden="1">
      <c r="B59" s="25"/>
      <c r="C59" s="57" t="s">
        <v>229</v>
      </c>
      <c r="E59" s="116"/>
      <c r="F59" s="126">
        <v>0</v>
      </c>
      <c r="G59" s="241"/>
      <c r="H59" s="194">
        <v>0</v>
      </c>
      <c r="I59" s="160"/>
      <c r="J59" s="194">
        <v>0</v>
      </c>
      <c r="K59" s="241"/>
      <c r="L59" s="194">
        <v>0</v>
      </c>
    </row>
    <row r="60" spans="2:12" ht="20.399999999999999">
      <c r="B60" s="25"/>
      <c r="C60" s="25" t="s">
        <v>248</v>
      </c>
      <c r="D60" s="140"/>
      <c r="E60" s="141"/>
      <c r="F60" s="243">
        <v>-4018</v>
      </c>
      <c r="G60" s="223"/>
      <c r="H60" s="194">
        <v>63</v>
      </c>
      <c r="I60" s="146"/>
      <c r="J60" s="243">
        <v>-4013</v>
      </c>
      <c r="K60" s="147"/>
      <c r="L60" s="194">
        <v>62</v>
      </c>
    </row>
    <row r="61" spans="2:12" ht="20.399999999999999">
      <c r="B61" s="142" t="s">
        <v>121</v>
      </c>
      <c r="C61" s="25"/>
      <c r="E61" s="143"/>
      <c r="F61" s="246">
        <f>SUM(F45:F60)+F43</f>
        <v>43430</v>
      </c>
      <c r="G61" s="145"/>
      <c r="H61" s="246">
        <f>SUM(H45:H60)+H43</f>
        <v>27191</v>
      </c>
      <c r="I61" s="146"/>
      <c r="J61" s="246">
        <f>SUM(J45:J60)+J43</f>
        <v>67392</v>
      </c>
      <c r="K61" s="147"/>
      <c r="L61" s="246">
        <f>SUM(L45:L60)+L43</f>
        <v>-25711</v>
      </c>
    </row>
    <row r="62" spans="2:12" ht="20.399999999999999" hidden="1">
      <c r="B62" s="25"/>
      <c r="C62" s="144" t="s">
        <v>250</v>
      </c>
      <c r="E62" s="143"/>
      <c r="F62" s="126"/>
      <c r="G62" s="241"/>
      <c r="H62" s="126">
        <v>0</v>
      </c>
      <c r="I62" s="146"/>
      <c r="J62" s="126"/>
      <c r="K62" s="147"/>
      <c r="L62" s="126">
        <v>0</v>
      </c>
    </row>
    <row r="63" spans="2:12" ht="20.399999999999999" hidden="1">
      <c r="B63" s="25"/>
      <c r="C63" s="144" t="s">
        <v>230</v>
      </c>
      <c r="E63" s="143"/>
      <c r="F63" s="141"/>
      <c r="G63" s="241"/>
      <c r="H63" s="141"/>
      <c r="I63" s="146"/>
      <c r="J63" s="141"/>
      <c r="K63" s="147"/>
      <c r="L63" s="141"/>
    </row>
    <row r="64" spans="2:12" ht="20.399999999999999">
      <c r="B64" s="25"/>
      <c r="C64" s="25" t="s">
        <v>94</v>
      </c>
      <c r="E64" s="143"/>
      <c r="F64" s="218">
        <v>-1</v>
      </c>
      <c r="G64" s="223"/>
      <c r="H64" s="141">
        <v>0</v>
      </c>
      <c r="I64" s="146"/>
      <c r="J64" s="141">
        <v>0</v>
      </c>
      <c r="K64" s="147"/>
      <c r="L64" s="141">
        <v>0</v>
      </c>
    </row>
    <row r="65" spans="1:13" ht="20.399999999999999">
      <c r="B65" s="125" t="s">
        <v>122</v>
      </c>
      <c r="C65" s="25"/>
      <c r="E65" s="143"/>
      <c r="F65" s="224">
        <f>SUM(F61:F64)</f>
        <v>43429</v>
      </c>
      <c r="G65" s="225"/>
      <c r="H65" s="224">
        <f>SUM(H61:H64)</f>
        <v>27191</v>
      </c>
      <c r="I65" s="146"/>
      <c r="J65" s="224">
        <f>SUM(J61:J64)</f>
        <v>67392</v>
      </c>
      <c r="K65" s="147"/>
      <c r="L65" s="224">
        <f>SUM(L61:L64)</f>
        <v>-25711</v>
      </c>
    </row>
    <row r="66" spans="1:13">
      <c r="B66" s="25"/>
      <c r="C66" s="128"/>
      <c r="E66" s="129"/>
      <c r="F66" s="115"/>
      <c r="G66" s="127"/>
      <c r="H66" s="115"/>
      <c r="I66" s="114"/>
      <c r="J66" s="115"/>
      <c r="K66" s="114"/>
      <c r="L66" s="115"/>
    </row>
    <row r="67" spans="1:13">
      <c r="B67" s="35" t="s">
        <v>319</v>
      </c>
      <c r="C67" s="128"/>
      <c r="E67" s="129"/>
      <c r="F67" s="115"/>
      <c r="G67" s="127"/>
      <c r="H67" s="115"/>
      <c r="I67" s="114"/>
      <c r="J67" s="115"/>
      <c r="K67" s="114"/>
      <c r="L67" s="115"/>
    </row>
    <row r="68" spans="1:13">
      <c r="B68" s="35"/>
      <c r="C68" s="128"/>
      <c r="E68" s="129"/>
      <c r="F68" s="115"/>
      <c r="G68" s="127"/>
      <c r="H68" s="115"/>
      <c r="I68" s="114"/>
      <c r="J68" s="115"/>
      <c r="K68" s="114"/>
      <c r="L68" s="115"/>
    </row>
    <row r="69" spans="1:13">
      <c r="B69" s="35"/>
      <c r="C69" s="128"/>
      <c r="E69" s="129"/>
      <c r="F69" s="115"/>
      <c r="G69" s="127"/>
      <c r="H69" s="115"/>
      <c r="I69" s="114"/>
      <c r="J69" s="115"/>
      <c r="K69" s="114"/>
      <c r="L69" s="115"/>
    </row>
    <row r="70" spans="1:13">
      <c r="B70" s="25"/>
      <c r="C70" s="128"/>
      <c r="E70" s="129"/>
      <c r="F70" s="115"/>
      <c r="G70" s="127"/>
      <c r="H70" s="115"/>
      <c r="I70" s="114"/>
      <c r="J70" s="115"/>
      <c r="K70" s="114"/>
      <c r="L70" s="115"/>
    </row>
    <row r="71" spans="1:13">
      <c r="B71" s="255" t="s">
        <v>323</v>
      </c>
      <c r="C71" s="255"/>
      <c r="D71" s="255"/>
      <c r="E71" s="255"/>
      <c r="F71" s="255"/>
      <c r="G71" s="255"/>
      <c r="H71" s="255"/>
      <c r="I71" s="255"/>
      <c r="J71" s="255"/>
      <c r="K71" s="255"/>
      <c r="L71" s="255"/>
      <c r="M71" s="27"/>
    </row>
    <row r="72" spans="1:13">
      <c r="B72" s="271" t="s">
        <v>324</v>
      </c>
      <c r="C72" s="271"/>
      <c r="D72" s="271"/>
      <c r="E72" s="271"/>
      <c r="F72" s="271"/>
      <c r="G72" s="271"/>
      <c r="H72" s="271"/>
      <c r="I72" s="271"/>
      <c r="J72" s="271"/>
      <c r="K72" s="271"/>
      <c r="L72" s="271"/>
      <c r="M72" s="27"/>
    </row>
    <row r="73" spans="1:13" s="132" customFormat="1" ht="20.399999999999999">
      <c r="B73" s="35"/>
      <c r="C73" s="133"/>
      <c r="E73" s="134"/>
      <c r="F73" s="135"/>
      <c r="G73" s="136"/>
      <c r="H73" s="135"/>
      <c r="I73" s="137"/>
      <c r="J73" s="135"/>
      <c r="K73" s="138"/>
      <c r="L73" s="135"/>
    </row>
    <row r="74" spans="1:13" ht="20.399999999999999">
      <c r="A74" s="139"/>
      <c r="B74" s="272" t="s">
        <v>168</v>
      </c>
      <c r="C74" s="272"/>
      <c r="D74" s="272"/>
      <c r="E74" s="272"/>
      <c r="F74" s="272"/>
      <c r="G74" s="272"/>
      <c r="H74" s="272"/>
      <c r="I74" s="272"/>
      <c r="J74" s="272"/>
      <c r="K74" s="272"/>
      <c r="L74" s="272"/>
    </row>
    <row r="75" spans="1:13">
      <c r="B75" s="25"/>
      <c r="C75" s="128"/>
      <c r="E75" s="129"/>
      <c r="F75" s="115"/>
      <c r="G75" s="127"/>
      <c r="H75" s="115"/>
      <c r="I75" s="114"/>
      <c r="J75" s="115"/>
      <c r="K75" s="114"/>
      <c r="L75" s="115"/>
    </row>
    <row r="76" spans="1:13">
      <c r="B76" s="25"/>
      <c r="C76" s="128"/>
      <c r="E76" s="129"/>
      <c r="F76" s="115"/>
      <c r="G76" s="127"/>
      <c r="H76" s="115"/>
      <c r="I76" s="114"/>
      <c r="J76" s="115"/>
      <c r="K76" s="114"/>
      <c r="L76" s="115"/>
    </row>
    <row r="77" spans="1:13" s="43" customFormat="1" ht="20.399999999999999">
      <c r="B77" s="277" t="s">
        <v>37</v>
      </c>
      <c r="C77" s="277"/>
      <c r="D77" s="277"/>
      <c r="E77" s="277"/>
      <c r="F77" s="277"/>
      <c r="G77" s="277"/>
      <c r="H77" s="277"/>
      <c r="I77" s="277"/>
      <c r="J77" s="277"/>
      <c r="K77" s="277"/>
      <c r="L77" s="277"/>
    </row>
    <row r="78" spans="1:13" s="43" customFormat="1" ht="20.399999999999999">
      <c r="B78" s="278" t="s">
        <v>185</v>
      </c>
      <c r="C78" s="278"/>
      <c r="D78" s="278"/>
      <c r="E78" s="278"/>
      <c r="F78" s="278"/>
      <c r="G78" s="278"/>
      <c r="H78" s="278"/>
      <c r="I78" s="278"/>
      <c r="J78" s="278"/>
      <c r="K78" s="278"/>
      <c r="L78" s="278"/>
    </row>
    <row r="79" spans="1:13" s="43" customFormat="1" ht="20.399999999999999">
      <c r="B79" s="277" t="s">
        <v>288</v>
      </c>
      <c r="C79" s="277"/>
      <c r="D79" s="277"/>
      <c r="E79" s="277"/>
      <c r="F79" s="277"/>
      <c r="G79" s="277"/>
      <c r="H79" s="277"/>
      <c r="I79" s="277"/>
      <c r="J79" s="277"/>
      <c r="K79" s="277"/>
      <c r="L79" s="277"/>
    </row>
    <row r="80" spans="1:13" ht="20.399999999999999">
      <c r="B80" s="71"/>
      <c r="C80" s="71"/>
      <c r="F80" s="275" t="s">
        <v>284</v>
      </c>
      <c r="G80" s="275"/>
      <c r="H80" s="275"/>
      <c r="I80" s="275"/>
      <c r="J80" s="275"/>
      <c r="K80" s="275"/>
      <c r="L80" s="275"/>
    </row>
    <row r="81" spans="2:12" ht="20.55" customHeight="1">
      <c r="B81" s="71"/>
      <c r="C81" s="71"/>
      <c r="F81" s="276" t="s">
        <v>35</v>
      </c>
      <c r="G81" s="276"/>
      <c r="H81" s="276"/>
      <c r="I81" s="43"/>
      <c r="J81" s="275" t="s">
        <v>36</v>
      </c>
      <c r="K81" s="275"/>
      <c r="L81" s="275"/>
    </row>
    <row r="82" spans="2:12" ht="20.55" customHeight="1">
      <c r="B82" s="71"/>
      <c r="C82" s="71"/>
      <c r="F82" s="257" t="s">
        <v>294</v>
      </c>
      <c r="G82" s="257"/>
      <c r="H82" s="257"/>
      <c r="I82" s="257"/>
      <c r="J82" s="257"/>
      <c r="K82" s="257"/>
      <c r="L82" s="257"/>
    </row>
    <row r="83" spans="2:12" ht="20.399999999999999">
      <c r="D83" s="123"/>
      <c r="E83" s="123"/>
      <c r="F83" s="48" t="s">
        <v>293</v>
      </c>
      <c r="G83" s="49"/>
      <c r="H83" s="48" t="s">
        <v>167</v>
      </c>
      <c r="I83" s="34"/>
      <c r="J83" s="48" t="s">
        <v>293</v>
      </c>
      <c r="K83" s="49"/>
      <c r="L83" s="48" t="s">
        <v>167</v>
      </c>
    </row>
    <row r="84" spans="2:12" ht="10.199999999999999" customHeight="1">
      <c r="B84" s="128"/>
      <c r="C84" s="128"/>
      <c r="E84" s="129"/>
      <c r="F84" s="115"/>
      <c r="G84" s="127"/>
      <c r="H84" s="115"/>
      <c r="I84" s="114"/>
      <c r="J84" s="115"/>
      <c r="K84" s="114"/>
      <c r="L84" s="130"/>
    </row>
    <row r="85" spans="2:12" ht="20.399999999999999">
      <c r="B85" s="125" t="s">
        <v>251</v>
      </c>
      <c r="C85" s="125"/>
      <c r="D85" s="46"/>
      <c r="E85" s="148"/>
      <c r="F85" s="148"/>
      <c r="G85" s="149"/>
      <c r="H85" s="148"/>
      <c r="I85" s="149"/>
      <c r="J85" s="148"/>
      <c r="K85" s="149"/>
      <c r="L85" s="148"/>
    </row>
    <row r="86" spans="2:12">
      <c r="B86" s="25"/>
      <c r="C86" s="25" t="s">
        <v>95</v>
      </c>
      <c r="D86" s="140"/>
      <c r="E86" s="141"/>
      <c r="F86" s="217">
        <v>7188</v>
      </c>
      <c r="G86" s="221"/>
      <c r="H86" s="167">
        <v>15113</v>
      </c>
      <c r="I86" s="222"/>
      <c r="J86" s="167">
        <v>8772</v>
      </c>
      <c r="K86" s="222"/>
      <c r="L86" s="167">
        <v>16206</v>
      </c>
    </row>
    <row r="87" spans="2:12">
      <c r="B87" s="25"/>
      <c r="C87" s="25" t="s">
        <v>189</v>
      </c>
      <c r="D87" s="140"/>
      <c r="E87" s="141"/>
      <c r="F87" s="217">
        <v>0</v>
      </c>
      <c r="G87" s="221"/>
      <c r="H87" s="167">
        <v>-171021</v>
      </c>
      <c r="I87" s="222"/>
      <c r="J87" s="217">
        <v>0</v>
      </c>
      <c r="K87" s="222"/>
      <c r="L87" s="217">
        <v>-171021</v>
      </c>
    </row>
    <row r="88" spans="2:12">
      <c r="B88" s="25"/>
      <c r="C88" s="25" t="s">
        <v>163</v>
      </c>
      <c r="D88" s="140"/>
      <c r="E88" s="141"/>
      <c r="F88" s="217">
        <v>0</v>
      </c>
      <c r="G88" s="221"/>
      <c r="H88" s="217">
        <v>193032</v>
      </c>
      <c r="I88" s="222"/>
      <c r="J88" s="217">
        <v>0</v>
      </c>
      <c r="K88" s="222"/>
      <c r="L88" s="217">
        <v>193032</v>
      </c>
    </row>
    <row r="89" spans="2:12" hidden="1">
      <c r="B89" s="25"/>
      <c r="C89" s="25" t="s">
        <v>252</v>
      </c>
      <c r="D89" s="140"/>
      <c r="E89" s="141"/>
      <c r="F89" s="247"/>
      <c r="G89" s="221"/>
      <c r="H89" s="167">
        <v>0</v>
      </c>
      <c r="I89" s="222"/>
      <c r="J89" s="217"/>
      <c r="K89" s="222"/>
      <c r="L89" s="167">
        <v>0</v>
      </c>
    </row>
    <row r="90" spans="2:12" hidden="1">
      <c r="B90" s="25"/>
      <c r="C90" s="25" t="s">
        <v>253</v>
      </c>
      <c r="D90" s="140"/>
      <c r="E90" s="141"/>
      <c r="F90" s="217"/>
      <c r="G90" s="221"/>
      <c r="H90" s="167">
        <v>0</v>
      </c>
      <c r="I90" s="222"/>
      <c r="J90" s="217"/>
      <c r="K90" s="222"/>
      <c r="L90" s="167">
        <v>0</v>
      </c>
    </row>
    <row r="91" spans="2:12" ht="20.399999999999999" customHeight="1">
      <c r="B91" s="25"/>
      <c r="C91" s="25" t="s">
        <v>254</v>
      </c>
      <c r="D91" s="140"/>
      <c r="E91" s="141"/>
      <c r="F91" s="217">
        <v>-9979</v>
      </c>
      <c r="G91" s="221"/>
      <c r="H91" s="217">
        <v>10802</v>
      </c>
      <c r="I91" s="222"/>
      <c r="J91" s="217">
        <v>0</v>
      </c>
      <c r="K91" s="222"/>
      <c r="L91" s="217">
        <v>0</v>
      </c>
    </row>
    <row r="92" spans="2:12" hidden="1">
      <c r="B92" s="25"/>
      <c r="C92" s="25" t="s">
        <v>255</v>
      </c>
      <c r="D92" s="140"/>
      <c r="E92" s="141"/>
      <c r="F92" s="217">
        <v>0</v>
      </c>
      <c r="G92" s="221"/>
      <c r="H92" s="247">
        <v>0</v>
      </c>
      <c r="I92" s="222"/>
      <c r="J92" s="217"/>
      <c r="K92" s="222"/>
      <c r="L92" s="217">
        <v>0</v>
      </c>
    </row>
    <row r="93" spans="2:12" hidden="1">
      <c r="B93" s="25"/>
      <c r="C93" s="25" t="s">
        <v>191</v>
      </c>
      <c r="D93" s="140"/>
      <c r="E93" s="141"/>
      <c r="F93" s="217">
        <v>0</v>
      </c>
      <c r="G93" s="221"/>
      <c r="H93" s="217">
        <v>0</v>
      </c>
      <c r="I93" s="222"/>
      <c r="J93" s="217"/>
      <c r="K93" s="222"/>
      <c r="L93" s="217">
        <v>0</v>
      </c>
    </row>
    <row r="94" spans="2:12" hidden="1">
      <c r="B94" s="25"/>
      <c r="C94" s="25" t="s">
        <v>192</v>
      </c>
      <c r="D94" s="140"/>
      <c r="E94" s="141"/>
      <c r="F94" s="217">
        <v>0</v>
      </c>
      <c r="G94" s="221"/>
      <c r="H94" s="217">
        <v>0</v>
      </c>
      <c r="I94" s="222"/>
      <c r="J94" s="217"/>
      <c r="K94" s="222"/>
      <c r="L94" s="217">
        <v>0</v>
      </c>
    </row>
    <row r="95" spans="2:12" hidden="1">
      <c r="B95" s="25"/>
      <c r="C95" s="25" t="s">
        <v>256</v>
      </c>
      <c r="D95" s="140"/>
      <c r="E95" s="141"/>
      <c r="F95" s="217">
        <v>0</v>
      </c>
      <c r="G95" s="221"/>
      <c r="H95" s="217">
        <v>0</v>
      </c>
      <c r="I95" s="222"/>
      <c r="J95" s="217"/>
      <c r="K95" s="222"/>
      <c r="L95" s="217">
        <v>0</v>
      </c>
    </row>
    <row r="96" spans="2:12" hidden="1">
      <c r="B96" s="25"/>
      <c r="C96" s="25" t="s">
        <v>190</v>
      </c>
      <c r="D96" s="140"/>
      <c r="E96" s="141"/>
      <c r="F96" s="217">
        <v>0</v>
      </c>
      <c r="G96" s="221"/>
      <c r="H96" s="217">
        <v>0</v>
      </c>
      <c r="I96" s="222"/>
      <c r="J96" s="217"/>
      <c r="K96" s="222"/>
      <c r="L96" s="217">
        <v>0</v>
      </c>
    </row>
    <row r="97" spans="2:12" hidden="1">
      <c r="B97" s="25"/>
      <c r="C97" s="57" t="s">
        <v>193</v>
      </c>
      <c r="D97" s="131"/>
      <c r="E97" s="131"/>
      <c r="F97" s="217">
        <v>0</v>
      </c>
      <c r="G97" s="248"/>
      <c r="H97" s="217">
        <v>0</v>
      </c>
      <c r="I97" s="248"/>
      <c r="J97" s="217"/>
      <c r="K97" s="248"/>
      <c r="L97" s="217">
        <v>0</v>
      </c>
    </row>
    <row r="98" spans="2:12" hidden="1">
      <c r="B98" s="25"/>
      <c r="C98" s="57" t="s">
        <v>194</v>
      </c>
      <c r="D98" s="131"/>
      <c r="E98" s="131"/>
      <c r="F98" s="217">
        <v>0</v>
      </c>
      <c r="G98" s="248"/>
      <c r="H98" s="217">
        <v>0</v>
      </c>
      <c r="I98" s="248"/>
      <c r="J98" s="217"/>
      <c r="K98" s="248"/>
      <c r="L98" s="217">
        <v>0</v>
      </c>
    </row>
    <row r="99" spans="2:12">
      <c r="B99" s="25"/>
      <c r="C99" s="57" t="s">
        <v>213</v>
      </c>
      <c r="D99" s="140"/>
      <c r="E99" s="141"/>
      <c r="F99" s="217">
        <v>0</v>
      </c>
      <c r="G99" s="221"/>
      <c r="H99" s="217">
        <v>0</v>
      </c>
      <c r="I99" s="222"/>
      <c r="J99" s="184">
        <v>76454</v>
      </c>
      <c r="K99" s="222"/>
      <c r="L99" s="217">
        <v>3086</v>
      </c>
    </row>
    <row r="100" spans="2:12">
      <c r="B100" s="25"/>
      <c r="C100" s="57" t="s">
        <v>300</v>
      </c>
      <c r="D100" s="140"/>
      <c r="E100" s="141"/>
      <c r="F100" s="217">
        <v>0</v>
      </c>
      <c r="G100" s="221"/>
      <c r="H100" s="217">
        <v>-60</v>
      </c>
      <c r="I100" s="222"/>
      <c r="J100" s="184">
        <v>-105873</v>
      </c>
      <c r="K100" s="222"/>
      <c r="L100" s="217">
        <v>-3500</v>
      </c>
    </row>
    <row r="101" spans="2:12" hidden="1">
      <c r="B101" s="25"/>
      <c r="C101" s="57" t="s">
        <v>257</v>
      </c>
      <c r="D101" s="140"/>
      <c r="E101" s="141"/>
      <c r="F101" s="217">
        <v>0</v>
      </c>
      <c r="G101" s="221"/>
      <c r="H101" s="217">
        <v>0</v>
      </c>
      <c r="I101" s="222"/>
      <c r="J101" s="184"/>
      <c r="K101" s="222"/>
      <c r="L101" s="217">
        <v>0</v>
      </c>
    </row>
    <row r="102" spans="2:12" hidden="1">
      <c r="B102" s="25"/>
      <c r="C102" s="25" t="s">
        <v>195</v>
      </c>
      <c r="D102" s="140"/>
      <c r="E102" s="141"/>
      <c r="F102" s="217">
        <v>0</v>
      </c>
      <c r="G102" s="221"/>
      <c r="H102" s="217">
        <v>0</v>
      </c>
      <c r="I102" s="222"/>
      <c r="J102" s="184"/>
      <c r="K102" s="222"/>
      <c r="L102" s="217">
        <v>0</v>
      </c>
    </row>
    <row r="103" spans="2:12">
      <c r="B103" s="25"/>
      <c r="C103" s="57" t="s">
        <v>316</v>
      </c>
      <c r="D103" s="140"/>
      <c r="E103" s="141"/>
      <c r="F103" s="217">
        <v>5269</v>
      </c>
      <c r="G103" s="221"/>
      <c r="H103" s="217">
        <v>155278</v>
      </c>
      <c r="I103" s="222"/>
      <c r="J103" s="184">
        <v>5269</v>
      </c>
      <c r="K103" s="222"/>
      <c r="L103" s="217">
        <v>155278</v>
      </c>
    </row>
    <row r="104" spans="2:12">
      <c r="B104" s="25"/>
      <c r="C104" s="57" t="s">
        <v>315</v>
      </c>
      <c r="D104" s="140"/>
      <c r="E104" s="141"/>
      <c r="F104" s="217">
        <v>-4275</v>
      </c>
      <c r="G104" s="221"/>
      <c r="H104" s="217">
        <v>-108797</v>
      </c>
      <c r="I104" s="222"/>
      <c r="J104" s="184">
        <v>-261</v>
      </c>
      <c r="K104" s="222"/>
      <c r="L104" s="217">
        <v>-108797</v>
      </c>
    </row>
    <row r="105" spans="2:12">
      <c r="B105" s="25"/>
      <c r="C105" s="152" t="s">
        <v>314</v>
      </c>
      <c r="D105" s="140"/>
      <c r="E105" s="141"/>
      <c r="F105" s="217">
        <v>0</v>
      </c>
      <c r="G105" s="221"/>
      <c r="H105" s="217">
        <v>0</v>
      </c>
      <c r="I105" s="222"/>
      <c r="J105" s="184">
        <v>-60000</v>
      </c>
      <c r="K105" s="222"/>
      <c r="L105" s="217">
        <v>0</v>
      </c>
    </row>
    <row r="106" spans="2:12" hidden="1">
      <c r="B106" s="25"/>
      <c r="C106" s="55" t="s">
        <v>196</v>
      </c>
      <c r="D106" s="140"/>
      <c r="E106" s="141"/>
      <c r="F106" s="217"/>
      <c r="G106" s="221"/>
      <c r="H106" s="184">
        <v>0</v>
      </c>
      <c r="I106" s="222"/>
      <c r="J106" s="184"/>
      <c r="K106" s="222"/>
      <c r="L106" s="217">
        <v>0</v>
      </c>
    </row>
    <row r="107" spans="2:12">
      <c r="B107" s="25"/>
      <c r="C107" s="25" t="s">
        <v>258</v>
      </c>
      <c r="D107" s="140"/>
      <c r="E107" s="141"/>
      <c r="F107" s="217">
        <v>-73</v>
      </c>
      <c r="G107" s="221"/>
      <c r="H107" s="184">
        <v>-89</v>
      </c>
      <c r="I107" s="222"/>
      <c r="J107" s="184">
        <v>-3</v>
      </c>
      <c r="K107" s="222"/>
      <c r="L107" s="217">
        <v>-54</v>
      </c>
    </row>
    <row r="108" spans="2:12" hidden="1">
      <c r="B108" s="25"/>
      <c r="C108" s="25" t="s">
        <v>259</v>
      </c>
      <c r="D108" s="140"/>
      <c r="E108" s="141"/>
      <c r="F108" s="217"/>
      <c r="G108" s="221"/>
      <c r="H108" s="184">
        <v>0</v>
      </c>
      <c r="I108" s="222"/>
      <c r="J108" s="184"/>
      <c r="K108" s="222"/>
      <c r="L108" s="184">
        <v>0</v>
      </c>
    </row>
    <row r="109" spans="2:12" hidden="1">
      <c r="B109" s="25"/>
      <c r="C109" s="171" t="s">
        <v>260</v>
      </c>
      <c r="D109" s="140"/>
      <c r="E109" s="141"/>
      <c r="F109" s="217"/>
      <c r="G109" s="221"/>
      <c r="H109" s="184">
        <v>0</v>
      </c>
      <c r="I109" s="222"/>
      <c r="J109" s="184"/>
      <c r="K109" s="222"/>
      <c r="L109" s="184">
        <v>0</v>
      </c>
    </row>
    <row r="110" spans="2:12" hidden="1">
      <c r="B110" s="25"/>
      <c r="C110" s="55" t="s">
        <v>261</v>
      </c>
      <c r="D110" s="140"/>
      <c r="E110" s="141"/>
      <c r="F110" s="217"/>
      <c r="G110" s="221"/>
      <c r="H110" s="184">
        <v>0</v>
      </c>
      <c r="I110" s="222"/>
      <c r="J110" s="184"/>
      <c r="K110" s="222"/>
      <c r="L110" s="184">
        <v>0</v>
      </c>
    </row>
    <row r="111" spans="2:12" hidden="1">
      <c r="B111" s="25"/>
      <c r="C111" s="55" t="s">
        <v>111</v>
      </c>
      <c r="D111" s="140"/>
      <c r="E111" s="141"/>
      <c r="F111" s="217"/>
      <c r="G111" s="221"/>
      <c r="H111" s="184">
        <v>0</v>
      </c>
      <c r="I111" s="222"/>
      <c r="J111" s="184"/>
      <c r="K111" s="222"/>
      <c r="L111" s="184">
        <v>0</v>
      </c>
    </row>
    <row r="112" spans="2:12" ht="20.399999999999999">
      <c r="B112" s="125" t="s">
        <v>262</v>
      </c>
      <c r="C112" s="25"/>
      <c r="D112" s="46"/>
      <c r="E112" s="141"/>
      <c r="F112" s="249">
        <f>SUM(F86:F111)</f>
        <v>-1870</v>
      </c>
      <c r="G112" s="250"/>
      <c r="H112" s="249">
        <f>SUM(H86:H111)</f>
        <v>94258</v>
      </c>
      <c r="I112" s="222"/>
      <c r="J112" s="249">
        <f>SUM(J86:J111)</f>
        <v>-75642</v>
      </c>
      <c r="K112" s="250"/>
      <c r="L112" s="249">
        <f>SUM(L86:L111)</f>
        <v>84230</v>
      </c>
    </row>
    <row r="113" spans="2:12" ht="9.6" customHeight="1">
      <c r="B113" s="125"/>
      <c r="C113" s="25"/>
      <c r="D113" s="46"/>
      <c r="E113" s="141"/>
      <c r="F113" s="154"/>
      <c r="G113" s="153"/>
      <c r="H113" s="154"/>
      <c r="I113" s="151"/>
      <c r="J113" s="154"/>
      <c r="K113" s="153"/>
      <c r="L113" s="154"/>
    </row>
    <row r="114" spans="2:12" ht="20.399999999999999">
      <c r="B114" s="125" t="s">
        <v>263</v>
      </c>
      <c r="C114" s="125"/>
      <c r="E114" s="116"/>
      <c r="F114" s="150"/>
      <c r="G114" s="155"/>
      <c r="H114" s="150"/>
      <c r="I114" s="156"/>
      <c r="J114" s="150"/>
      <c r="K114" s="156"/>
      <c r="L114" s="150"/>
    </row>
    <row r="115" spans="2:12" ht="20.399999999999999">
      <c r="B115" s="125"/>
      <c r="C115" s="55" t="s">
        <v>219</v>
      </c>
      <c r="E115" s="116"/>
      <c r="F115" s="217">
        <v>15172</v>
      </c>
      <c r="G115" s="219"/>
      <c r="H115" s="217">
        <v>0</v>
      </c>
      <c r="I115" s="220"/>
      <c r="J115" s="217">
        <v>0</v>
      </c>
      <c r="K115" s="220"/>
      <c r="L115" s="217">
        <v>0</v>
      </c>
    </row>
    <row r="116" spans="2:12" ht="20.399999999999999">
      <c r="B116" s="125"/>
      <c r="C116" s="55" t="s">
        <v>264</v>
      </c>
      <c r="E116" s="116"/>
      <c r="F116" s="217">
        <v>-17459</v>
      </c>
      <c r="G116" s="219"/>
      <c r="H116" s="217">
        <v>-600</v>
      </c>
      <c r="I116" s="220"/>
      <c r="J116" s="217">
        <v>0</v>
      </c>
      <c r="K116" s="220"/>
      <c r="L116" s="217">
        <v>0</v>
      </c>
    </row>
    <row r="117" spans="2:12" ht="20.399999999999999" hidden="1">
      <c r="B117" s="125"/>
      <c r="C117" s="55" t="s">
        <v>301</v>
      </c>
      <c r="E117" s="116"/>
      <c r="F117" s="217">
        <v>0</v>
      </c>
      <c r="G117" s="219"/>
      <c r="H117" s="217">
        <v>0</v>
      </c>
      <c r="I117" s="220"/>
      <c r="J117" s="217">
        <v>0</v>
      </c>
      <c r="K117" s="220"/>
      <c r="L117" s="217">
        <v>0</v>
      </c>
    </row>
    <row r="118" spans="2:12">
      <c r="B118" s="25"/>
      <c r="C118" s="55" t="s">
        <v>96</v>
      </c>
      <c r="E118" s="141"/>
      <c r="F118" s="184">
        <v>-11092</v>
      </c>
      <c r="G118" s="221"/>
      <c r="H118" s="217">
        <v>-12232</v>
      </c>
      <c r="I118" s="222"/>
      <c r="J118" s="217">
        <v>-4417</v>
      </c>
      <c r="K118" s="219"/>
      <c r="L118" s="217">
        <v>-3880</v>
      </c>
    </row>
    <row r="119" spans="2:12">
      <c r="B119" s="25"/>
      <c r="C119" s="55" t="s">
        <v>97</v>
      </c>
      <c r="E119" s="116"/>
      <c r="F119" s="184">
        <v>-1010</v>
      </c>
      <c r="G119" s="221"/>
      <c r="H119" s="217">
        <v>-4635</v>
      </c>
      <c r="I119" s="220"/>
      <c r="J119" s="217">
        <v>-543</v>
      </c>
      <c r="K119" s="219"/>
      <c r="L119" s="217">
        <v>-4188</v>
      </c>
    </row>
    <row r="120" spans="2:12" hidden="1">
      <c r="B120" s="25"/>
      <c r="C120" s="25" t="s">
        <v>231</v>
      </c>
      <c r="D120" s="140"/>
      <c r="E120" s="141"/>
      <c r="F120" s="184"/>
      <c r="G120" s="221"/>
      <c r="H120" s="184"/>
      <c r="I120" s="222"/>
      <c r="J120" s="217"/>
      <c r="K120" s="219"/>
      <c r="L120" s="217"/>
    </row>
    <row r="121" spans="2:12" ht="20.85" customHeight="1">
      <c r="B121" s="25"/>
      <c r="C121" s="55" t="s">
        <v>265</v>
      </c>
      <c r="E121" s="116"/>
      <c r="F121" s="217">
        <v>0</v>
      </c>
      <c r="G121" s="221"/>
      <c r="H121" s="217">
        <v>2</v>
      </c>
      <c r="I121" s="220"/>
      <c r="J121" s="217">
        <v>0</v>
      </c>
      <c r="K121" s="219"/>
      <c r="L121" s="217">
        <v>2</v>
      </c>
    </row>
    <row r="122" spans="2:12" ht="20.85" customHeight="1">
      <c r="B122" s="25"/>
      <c r="C122" s="55" t="s">
        <v>266</v>
      </c>
      <c r="E122" s="116"/>
      <c r="F122" s="217">
        <v>0</v>
      </c>
      <c r="G122" s="221"/>
      <c r="H122" s="217">
        <v>50000</v>
      </c>
      <c r="I122" s="220"/>
      <c r="J122" s="217">
        <v>0</v>
      </c>
      <c r="K122" s="219"/>
      <c r="L122" s="217">
        <v>50000</v>
      </c>
    </row>
    <row r="123" spans="2:12" ht="20.85" customHeight="1">
      <c r="B123" s="25"/>
      <c r="C123" s="55" t="s">
        <v>267</v>
      </c>
      <c r="E123" s="116"/>
      <c r="F123" s="217">
        <v>-50000</v>
      </c>
      <c r="G123" s="221"/>
      <c r="H123" s="217">
        <v>-50000</v>
      </c>
      <c r="I123" s="220"/>
      <c r="J123" s="217">
        <v>-50000</v>
      </c>
      <c r="K123" s="219"/>
      <c r="L123" s="217">
        <v>-50000</v>
      </c>
    </row>
    <row r="124" spans="2:12" ht="20.85" hidden="1" customHeight="1">
      <c r="B124" s="25"/>
      <c r="C124" s="55" t="s">
        <v>268</v>
      </c>
      <c r="E124" s="116"/>
      <c r="F124" s="217"/>
      <c r="G124" s="221"/>
      <c r="H124" s="217">
        <v>0</v>
      </c>
      <c r="I124" s="220"/>
      <c r="J124" s="217">
        <v>0</v>
      </c>
      <c r="K124" s="219"/>
      <c r="L124" s="217">
        <v>0</v>
      </c>
    </row>
    <row r="125" spans="2:12" ht="20.85" customHeight="1">
      <c r="B125" s="25"/>
      <c r="C125" s="55" t="s">
        <v>317</v>
      </c>
      <c r="E125" s="116"/>
      <c r="F125" s="217">
        <v>60000</v>
      </c>
      <c r="G125" s="221"/>
      <c r="H125" s="217">
        <v>0</v>
      </c>
      <c r="I125" s="220"/>
      <c r="J125" s="217">
        <v>60000</v>
      </c>
      <c r="K125" s="219"/>
      <c r="L125" s="217">
        <v>0</v>
      </c>
    </row>
    <row r="126" spans="2:12" ht="20.85" hidden="1" customHeight="1">
      <c r="B126" s="25"/>
      <c r="C126" s="55" t="s">
        <v>269</v>
      </c>
      <c r="E126" s="116"/>
      <c r="F126" s="217">
        <v>0</v>
      </c>
      <c r="G126" s="221"/>
      <c r="H126" s="217">
        <v>0</v>
      </c>
      <c r="I126" s="220"/>
      <c r="J126" s="217">
        <v>0</v>
      </c>
      <c r="K126" s="219"/>
      <c r="L126" s="217">
        <v>0</v>
      </c>
    </row>
    <row r="127" spans="2:12">
      <c r="B127" s="25"/>
      <c r="C127" s="55" t="s">
        <v>270</v>
      </c>
      <c r="E127" s="116"/>
      <c r="F127" s="184">
        <v>-39000</v>
      </c>
      <c r="G127" s="221"/>
      <c r="H127" s="217">
        <v>-51144</v>
      </c>
      <c r="I127" s="220"/>
      <c r="J127" s="218">
        <v>0</v>
      </c>
      <c r="K127" s="217"/>
      <c r="L127" s="217">
        <v>0</v>
      </c>
    </row>
    <row r="128" spans="2:12">
      <c r="B128" s="25"/>
      <c r="C128" s="157" t="s">
        <v>271</v>
      </c>
      <c r="E128" s="116"/>
      <c r="F128" s="218">
        <v>0</v>
      </c>
      <c r="G128" s="223"/>
      <c r="H128" s="217">
        <v>-748</v>
      </c>
      <c r="I128" s="160"/>
      <c r="J128" s="218">
        <v>0</v>
      </c>
      <c r="K128" s="126"/>
      <c r="L128" s="217">
        <v>0</v>
      </c>
    </row>
    <row r="129" spans="2:12">
      <c r="B129" s="25"/>
      <c r="C129" s="157" t="s">
        <v>318</v>
      </c>
      <c r="E129" s="116"/>
      <c r="F129" s="218">
        <v>-1800</v>
      </c>
      <c r="G129" s="223"/>
      <c r="H129" s="217">
        <v>0</v>
      </c>
      <c r="I129" s="160"/>
      <c r="J129" s="218">
        <v>0</v>
      </c>
      <c r="K129" s="126"/>
      <c r="L129" s="217">
        <v>0</v>
      </c>
    </row>
    <row r="130" spans="2:12">
      <c r="B130" s="25"/>
      <c r="C130" s="157" t="s">
        <v>272</v>
      </c>
      <c r="E130" s="116"/>
      <c r="F130" s="218">
        <v>8940</v>
      </c>
      <c r="G130" s="223"/>
      <c r="H130" s="217">
        <v>0</v>
      </c>
      <c r="I130" s="160"/>
      <c r="J130" s="218">
        <v>0</v>
      </c>
      <c r="K130" s="126"/>
      <c r="L130" s="217">
        <v>0</v>
      </c>
    </row>
    <row r="131" spans="2:12">
      <c r="B131" s="25"/>
      <c r="C131" s="157" t="s">
        <v>273</v>
      </c>
      <c r="E131" s="116"/>
      <c r="F131" s="218">
        <v>-12066</v>
      </c>
      <c r="G131" s="223"/>
      <c r="H131" s="217">
        <v>0</v>
      </c>
      <c r="I131" s="160"/>
      <c r="J131" s="218">
        <v>0</v>
      </c>
      <c r="K131" s="126"/>
      <c r="L131" s="217">
        <v>0</v>
      </c>
    </row>
    <row r="132" spans="2:12" ht="20.399999999999999">
      <c r="B132" s="125" t="s">
        <v>274</v>
      </c>
      <c r="C132" s="125"/>
      <c r="E132" s="116"/>
      <c r="F132" s="224">
        <f>SUM(F115:F131)</f>
        <v>-48315</v>
      </c>
      <c r="G132" s="225"/>
      <c r="H132" s="224">
        <f>SUM(H115:H131)</f>
        <v>-69357</v>
      </c>
      <c r="I132" s="160"/>
      <c r="J132" s="224">
        <f>SUM(J115:J131)</f>
        <v>5040</v>
      </c>
      <c r="K132" s="226"/>
      <c r="L132" s="224">
        <f>SUM(L115:L131)</f>
        <v>-8066</v>
      </c>
    </row>
    <row r="133" spans="2:12" ht="20.399999999999999">
      <c r="B133" s="125" t="s">
        <v>98</v>
      </c>
      <c r="C133" s="125"/>
      <c r="E133" s="126"/>
      <c r="F133" s="227">
        <f>F65+F112+F132</f>
        <v>-6756</v>
      </c>
      <c r="G133" s="225">
        <f>G65+G112+G132</f>
        <v>0</v>
      </c>
      <c r="H133" s="227">
        <f>H65+H112+H132</f>
        <v>52092</v>
      </c>
      <c r="I133" s="225">
        <f>I65+I112+I132</f>
        <v>0</v>
      </c>
      <c r="J133" s="227">
        <f>J65+J112+J132</f>
        <v>-3210</v>
      </c>
      <c r="K133" s="225"/>
      <c r="L133" s="227">
        <f>L65+L112+L132</f>
        <v>50453</v>
      </c>
    </row>
    <row r="134" spans="2:12">
      <c r="B134" s="55" t="s">
        <v>275</v>
      </c>
      <c r="D134" s="46"/>
      <c r="E134" s="116"/>
      <c r="F134" s="218">
        <v>10353</v>
      </c>
      <c r="G134" s="223"/>
      <c r="H134" s="218">
        <v>7930</v>
      </c>
      <c r="I134" s="160"/>
      <c r="J134" s="218">
        <v>5690</v>
      </c>
      <c r="K134" s="160"/>
      <c r="L134" s="126">
        <v>3225</v>
      </c>
    </row>
    <row r="135" spans="2:12" ht="20.399999999999999" hidden="1">
      <c r="B135" s="55" t="s">
        <v>99</v>
      </c>
      <c r="C135" s="125"/>
      <c r="E135" s="126"/>
      <c r="F135" s="218">
        <v>0</v>
      </c>
      <c r="G135" s="225"/>
      <c r="H135" s="218">
        <v>0</v>
      </c>
      <c r="I135" s="124"/>
      <c r="J135" s="218">
        <v>0</v>
      </c>
      <c r="K135" s="223"/>
      <c r="L135" s="218">
        <v>0</v>
      </c>
    </row>
    <row r="136" spans="2:12" hidden="1">
      <c r="B136" s="55" t="s">
        <v>276</v>
      </c>
      <c r="D136" s="46"/>
      <c r="E136" s="116"/>
      <c r="F136" s="218">
        <v>0</v>
      </c>
      <c r="G136" s="223"/>
      <c r="H136" s="218">
        <v>0</v>
      </c>
      <c r="I136" s="160"/>
      <c r="J136" s="218">
        <v>0</v>
      </c>
      <c r="K136" s="160"/>
      <c r="L136" s="218">
        <v>0</v>
      </c>
    </row>
    <row r="137" spans="2:12">
      <c r="B137" s="55" t="s">
        <v>277</v>
      </c>
      <c r="D137" s="46"/>
      <c r="E137" s="116"/>
      <c r="F137" s="218">
        <v>-2</v>
      </c>
      <c r="G137" s="223"/>
      <c r="H137" s="218">
        <v>22</v>
      </c>
      <c r="I137" s="160"/>
      <c r="J137" s="218">
        <v>-2</v>
      </c>
      <c r="K137" s="160"/>
      <c r="L137" s="218">
        <v>22</v>
      </c>
    </row>
    <row r="138" spans="2:12" ht="21" thickBot="1">
      <c r="B138" s="125" t="s">
        <v>302</v>
      </c>
      <c r="C138" s="125"/>
      <c r="D138" s="46"/>
      <c r="E138" s="116"/>
      <c r="F138" s="228">
        <f>SUM(F133:F137)</f>
        <v>3595</v>
      </c>
      <c r="G138" s="225"/>
      <c r="H138" s="228">
        <f>SUM(H133:H137)</f>
        <v>60044</v>
      </c>
      <c r="I138" s="160"/>
      <c r="J138" s="228">
        <f>SUM(J133:J137)</f>
        <v>2478</v>
      </c>
      <c r="K138" s="162"/>
      <c r="L138" s="228">
        <f>SUM(L133:L137)</f>
        <v>53700</v>
      </c>
    </row>
    <row r="139" spans="2:12" ht="12" customHeight="1" thickTop="1">
      <c r="B139" s="125"/>
      <c r="C139" s="125"/>
      <c r="D139" s="46"/>
      <c r="E139" s="116"/>
      <c r="F139" s="158"/>
      <c r="G139" s="159"/>
      <c r="H139" s="158"/>
      <c r="I139" s="160"/>
      <c r="J139" s="161"/>
      <c r="K139" s="162"/>
      <c r="L139" s="158"/>
    </row>
    <row r="140" spans="2:12" ht="20.399999999999999">
      <c r="B140" s="125" t="s">
        <v>123</v>
      </c>
      <c r="C140" s="25"/>
      <c r="D140" s="163"/>
      <c r="E140" s="163"/>
      <c r="F140" s="164"/>
      <c r="G140" s="165"/>
      <c r="H140" s="163"/>
      <c r="I140" s="165"/>
      <c r="J140" s="163"/>
      <c r="K140" s="165"/>
      <c r="L140" s="129"/>
    </row>
    <row r="141" spans="2:12">
      <c r="B141" s="152" t="s">
        <v>214</v>
      </c>
      <c r="C141" s="152"/>
      <c r="F141" s="116">
        <v>3137</v>
      </c>
      <c r="G141" s="160"/>
      <c r="H141" s="126">
        <v>0</v>
      </c>
      <c r="I141" s="124"/>
      <c r="J141" s="126">
        <v>1904</v>
      </c>
      <c r="K141" s="124"/>
      <c r="L141" s="126">
        <v>0</v>
      </c>
    </row>
    <row r="142" spans="2:12">
      <c r="B142" s="152" t="s">
        <v>197</v>
      </c>
      <c r="C142" s="152"/>
      <c r="F142" s="116">
        <v>-3137</v>
      </c>
      <c r="G142" s="160"/>
      <c r="H142" s="126">
        <v>0</v>
      </c>
      <c r="I142" s="124"/>
      <c r="J142" s="126">
        <f>-J141</f>
        <v>-1904</v>
      </c>
      <c r="K142" s="124"/>
      <c r="L142" s="126">
        <v>0</v>
      </c>
    </row>
    <row r="143" spans="2:12" ht="9.6" customHeight="1">
      <c r="C143" s="125"/>
      <c r="D143" s="46"/>
      <c r="E143" s="116"/>
      <c r="F143" s="158"/>
      <c r="G143" s="159"/>
      <c r="H143" s="158"/>
      <c r="I143" s="160"/>
      <c r="J143" s="161"/>
      <c r="K143" s="162"/>
      <c r="L143" s="158"/>
    </row>
    <row r="144" spans="2:12" ht="20.399999999999999">
      <c r="B144" s="35" t="s">
        <v>319</v>
      </c>
      <c r="C144" s="125"/>
      <c r="D144" s="46"/>
      <c r="E144" s="116"/>
      <c r="F144" s="158"/>
      <c r="G144" s="159"/>
      <c r="H144" s="158"/>
      <c r="I144" s="160"/>
      <c r="J144" s="161"/>
      <c r="K144" s="162"/>
      <c r="L144" s="158"/>
    </row>
    <row r="145" spans="2:13" ht="12" customHeight="1">
      <c r="B145" s="35"/>
      <c r="C145" s="125"/>
      <c r="D145" s="46"/>
      <c r="E145" s="116"/>
      <c r="F145" s="158"/>
      <c r="G145" s="159"/>
      <c r="H145" s="158"/>
      <c r="I145" s="160"/>
      <c r="J145" s="161"/>
      <c r="K145" s="162"/>
      <c r="L145" s="158"/>
    </row>
    <row r="146" spans="2:13" ht="20.399999999999999">
      <c r="B146" s="125"/>
      <c r="C146" s="125"/>
      <c r="D146" s="46"/>
      <c r="E146" s="116"/>
      <c r="F146" s="158"/>
      <c r="G146" s="159"/>
      <c r="H146" s="158"/>
      <c r="I146" s="160"/>
      <c r="J146" s="161"/>
      <c r="K146" s="162"/>
      <c r="L146" s="158"/>
    </row>
    <row r="147" spans="2:13" ht="20.399999999999999">
      <c r="B147" s="125"/>
      <c r="C147" s="125"/>
      <c r="D147" s="46"/>
      <c r="E147" s="116"/>
      <c r="F147" s="158"/>
      <c r="G147" s="159"/>
      <c r="H147" s="158"/>
      <c r="I147" s="160"/>
      <c r="J147" s="161"/>
      <c r="K147" s="162"/>
      <c r="L147" s="158"/>
    </row>
    <row r="148" spans="2:13">
      <c r="B148" s="255" t="s">
        <v>323</v>
      </c>
      <c r="C148" s="255"/>
      <c r="D148" s="255"/>
      <c r="E148" s="255"/>
      <c r="F148" s="255"/>
      <c r="G148" s="255"/>
      <c r="H148" s="255"/>
      <c r="I148" s="255"/>
      <c r="J148" s="255"/>
      <c r="K148" s="255"/>
      <c r="L148" s="255"/>
      <c r="M148" s="27"/>
    </row>
    <row r="149" spans="2:13">
      <c r="B149" s="271" t="s">
        <v>324</v>
      </c>
      <c r="C149" s="271"/>
      <c r="D149" s="271"/>
      <c r="E149" s="271"/>
      <c r="F149" s="271"/>
      <c r="G149" s="271"/>
      <c r="H149" s="271"/>
      <c r="I149" s="271"/>
      <c r="J149" s="271"/>
      <c r="K149" s="271"/>
      <c r="L149" s="271"/>
      <c r="M149" s="27"/>
    </row>
    <row r="150" spans="2:13" ht="12.6" customHeight="1">
      <c r="B150" s="25"/>
      <c r="C150" s="27"/>
      <c r="D150" s="27"/>
      <c r="F150" s="27"/>
      <c r="G150" s="25"/>
      <c r="H150" s="27"/>
      <c r="I150" s="36"/>
      <c r="J150" s="27"/>
      <c r="K150" s="27"/>
      <c r="L150" s="27"/>
      <c r="M150" s="27"/>
    </row>
    <row r="151" spans="2:13">
      <c r="B151" s="272" t="s">
        <v>326</v>
      </c>
      <c r="C151" s="273"/>
      <c r="D151" s="273"/>
      <c r="E151" s="273"/>
      <c r="F151" s="273"/>
      <c r="G151" s="273"/>
      <c r="H151" s="273"/>
      <c r="I151" s="273"/>
      <c r="J151" s="273"/>
      <c r="K151" s="273"/>
      <c r="L151" s="273"/>
    </row>
    <row r="152" spans="2:13" ht="20.399999999999999">
      <c r="C152" s="125"/>
      <c r="J152" s="274"/>
      <c r="K152" s="274"/>
      <c r="L152" s="274"/>
    </row>
    <row r="153" spans="2:13">
      <c r="C153" s="169" t="s">
        <v>232</v>
      </c>
      <c r="D153" s="133" t="s">
        <v>233</v>
      </c>
      <c r="F153" s="166">
        <f>F138-BS!H12</f>
        <v>0</v>
      </c>
      <c r="H153" s="166"/>
      <c r="J153" s="166">
        <f>J138-BS!L12</f>
        <v>0</v>
      </c>
      <c r="L153" s="170"/>
    </row>
  </sheetData>
  <mergeCells count="22">
    <mergeCell ref="B2:L2"/>
    <mergeCell ref="B3:L3"/>
    <mergeCell ref="B4:L4"/>
    <mergeCell ref="F6:L6"/>
    <mergeCell ref="F7:H7"/>
    <mergeCell ref="J7:L7"/>
    <mergeCell ref="N8:R8"/>
    <mergeCell ref="F8:L8"/>
    <mergeCell ref="B74:L74"/>
    <mergeCell ref="B77:L77"/>
    <mergeCell ref="B78:L78"/>
    <mergeCell ref="B151:L151"/>
    <mergeCell ref="J152:L152"/>
    <mergeCell ref="B71:L71"/>
    <mergeCell ref="B72:L72"/>
    <mergeCell ref="B148:L148"/>
    <mergeCell ref="B149:L149"/>
    <mergeCell ref="F80:L80"/>
    <mergeCell ref="F81:H81"/>
    <mergeCell ref="J81:L81"/>
    <mergeCell ref="F82:L82"/>
    <mergeCell ref="B79:L79"/>
  </mergeCells>
  <pageMargins left="0.55118110236220474" right="0.23622047244094491" top="0.47244094488188981" bottom="0.27559055118110237" header="0.31496062992125984" footer="0.19685039370078741"/>
  <pageSetup paperSize="9" scale="74" fitToHeight="0" orientation="portrait" r:id="rId1"/>
  <rowBreaks count="1" manualBreakCount="1">
    <brk id="75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SE-CONSO</vt:lpstr>
      <vt:lpstr>SE-B </vt:lpstr>
      <vt:lpstr>PL</vt:lpstr>
      <vt:lpstr>OCI</vt:lpstr>
      <vt:lpstr>CF</vt:lpstr>
      <vt:lpstr>BS!Print_Area</vt:lpstr>
      <vt:lpstr>CF!Print_Area</vt:lpstr>
      <vt:lpstr>OCI!Print_Area</vt:lpstr>
      <vt:lpstr>PL!Print_Area</vt:lpstr>
      <vt:lpstr>'SE-B '!Print_Area</vt:lpstr>
      <vt:lpstr>'SE-CONSO'!Print_Area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Pattarin Suksan</dc:creator>
  <cp:lastModifiedBy>Pattarapon Sermpanich</cp:lastModifiedBy>
  <cp:lastPrinted>2025-05-15T17:54:52Z</cp:lastPrinted>
  <dcterms:created xsi:type="dcterms:W3CDTF">2022-02-24T13:40:03Z</dcterms:created>
  <dcterms:modified xsi:type="dcterms:W3CDTF">2025-05-15T18:15:56Z</dcterms:modified>
</cp:coreProperties>
</file>